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90" yWindow="-195" windowWidth="15180" windowHeight="8775"/>
  </bookViews>
  <sheets>
    <sheet name="титул" sheetId="2" r:id="rId1"/>
    <sheet name="свод" sheetId="3" r:id="rId2"/>
    <sheet name="График УП" sheetId="4" r:id="rId3"/>
    <sheet name="план" sheetId="1" r:id="rId4"/>
    <sheet name="вариативка " sheetId="8" r:id="rId5"/>
    <sheet name="кабинеты" sheetId="6" r:id="rId6"/>
    <sheet name="изменение" sheetId="7" r:id="rId7"/>
  </sheets>
  <definedNames>
    <definedName name="_xlnm.Print_Area" localSheetId="4">'вариативка '!$A$1:$D$16</definedName>
    <definedName name="_xlnm.Print_Area" localSheetId="5">кабинеты!$A$1:$B$46</definedName>
    <definedName name="_xlnm.Print_Area" localSheetId="3">план!$A$1:$S$76</definedName>
  </definedNames>
  <calcPr calcId="145621"/>
  <fileRecoveryPr autoRecover="0"/>
</workbook>
</file>

<file path=xl/calcChain.xml><?xml version="1.0" encoding="utf-8"?>
<calcChain xmlns="http://schemas.openxmlformats.org/spreadsheetml/2006/main">
  <c r="C15" i="8" l="1"/>
  <c r="L67" i="1"/>
  <c r="M67" i="1"/>
  <c r="N67" i="1"/>
  <c r="O67" i="1"/>
  <c r="P67" i="1"/>
  <c r="Q67" i="1"/>
  <c r="R67" i="1"/>
  <c r="S67" i="1"/>
  <c r="T66" i="1"/>
  <c r="T67" i="1" l="1"/>
  <c r="I42" i="1"/>
  <c r="G42" i="1" s="1"/>
  <c r="T76" i="1" l="1"/>
  <c r="D29" i="1"/>
  <c r="E29" i="1"/>
  <c r="C29" i="1"/>
  <c r="C7" i="1"/>
  <c r="D7" i="1"/>
  <c r="D67" i="1" s="1"/>
  <c r="E7" i="1"/>
  <c r="I56" i="1"/>
  <c r="I57" i="1"/>
  <c r="G57" i="1" s="1"/>
  <c r="I55" i="1"/>
  <c r="H54" i="1"/>
  <c r="J54" i="1"/>
  <c r="K54" i="1"/>
  <c r="L54" i="1"/>
  <c r="M54" i="1"/>
  <c r="N54" i="1"/>
  <c r="O54" i="1"/>
  <c r="P54" i="1"/>
  <c r="Q54" i="1"/>
  <c r="R54" i="1"/>
  <c r="J45" i="1"/>
  <c r="K45" i="1"/>
  <c r="L45" i="1"/>
  <c r="M45" i="1"/>
  <c r="N45" i="1"/>
  <c r="O45" i="1"/>
  <c r="S71" i="1"/>
  <c r="E67" i="1" l="1"/>
  <c r="C67" i="1"/>
  <c r="I54" i="1"/>
  <c r="H30" i="1"/>
  <c r="J30" i="1"/>
  <c r="K30" i="1"/>
  <c r="L30" i="1"/>
  <c r="M30" i="1"/>
  <c r="N30" i="1"/>
  <c r="O30" i="1"/>
  <c r="P30" i="1"/>
  <c r="Q30" i="1"/>
  <c r="Q70" i="1" s="1"/>
  <c r="Q68" i="1" s="1"/>
  <c r="R30" i="1"/>
  <c r="S30" i="1"/>
  <c r="I43" i="1"/>
  <c r="G43" i="1" s="1"/>
  <c r="I61" i="1"/>
  <c r="J58" i="1"/>
  <c r="I51" i="1"/>
  <c r="H51" i="1" s="1"/>
  <c r="H50" i="1" s="1"/>
  <c r="I52" i="1"/>
  <c r="G52" i="1" s="1"/>
  <c r="I53" i="1"/>
  <c r="G53" i="1"/>
  <c r="O72" i="1"/>
  <c r="P72" i="1"/>
  <c r="Q72" i="1"/>
  <c r="R72" i="1"/>
  <c r="S72" i="1"/>
  <c r="O71" i="1"/>
  <c r="P71" i="1"/>
  <c r="Q71" i="1"/>
  <c r="R71" i="1"/>
  <c r="N72" i="1"/>
  <c r="N71" i="1"/>
  <c r="T74" i="1"/>
  <c r="T75" i="1"/>
  <c r="I48" i="1"/>
  <c r="G48" i="1" s="1"/>
  <c r="I47" i="1"/>
  <c r="G47" i="1" s="1"/>
  <c r="L71" i="1"/>
  <c r="M71" i="1"/>
  <c r="M8" i="1"/>
  <c r="N8" i="1"/>
  <c r="O8" i="1"/>
  <c r="P8" i="1"/>
  <c r="Q8" i="1"/>
  <c r="R8" i="1"/>
  <c r="S8" i="1"/>
  <c r="S7" i="1" s="1"/>
  <c r="L8" i="1"/>
  <c r="H8" i="1"/>
  <c r="I20" i="1"/>
  <c r="I21" i="1"/>
  <c r="I19" i="1"/>
  <c r="G19" i="1" s="1"/>
  <c r="I10" i="1"/>
  <c r="I11" i="1"/>
  <c r="G11" i="1" s="1"/>
  <c r="I12" i="1"/>
  <c r="G12" i="1" s="1"/>
  <c r="I13" i="1"/>
  <c r="G13" i="1" s="1"/>
  <c r="I14" i="1"/>
  <c r="I15" i="1"/>
  <c r="I16" i="1"/>
  <c r="I17" i="1"/>
  <c r="I9" i="1"/>
  <c r="G9" i="1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I46" i="1"/>
  <c r="M72" i="1"/>
  <c r="S54" i="1"/>
  <c r="G61" i="1"/>
  <c r="G49" i="1"/>
  <c r="G23" i="1"/>
  <c r="G24" i="1"/>
  <c r="G10" i="1"/>
  <c r="G16" i="1"/>
  <c r="I33" i="1"/>
  <c r="G33" i="1" s="1"/>
  <c r="H62" i="1"/>
  <c r="I59" i="1"/>
  <c r="G59" i="1" s="1"/>
  <c r="I32" i="1"/>
  <c r="G32" i="1" s="1"/>
  <c r="I31" i="1"/>
  <c r="G31" i="1" s="1"/>
  <c r="I34" i="1"/>
  <c r="G34" i="1" s="1"/>
  <c r="I35" i="1"/>
  <c r="G35" i="1" s="1"/>
  <c r="I36" i="1"/>
  <c r="G36" i="1" s="1"/>
  <c r="I37" i="1"/>
  <c r="G37" i="1" s="1"/>
  <c r="I38" i="1"/>
  <c r="G38" i="1" s="1"/>
  <c r="I39" i="1"/>
  <c r="G39" i="1" s="1"/>
  <c r="I40" i="1"/>
  <c r="G40" i="1" s="1"/>
  <c r="I41" i="1"/>
  <c r="G41" i="1"/>
  <c r="I5" i="3"/>
  <c r="I6" i="3"/>
  <c r="I7" i="3"/>
  <c r="I8" i="3"/>
  <c r="B9" i="3"/>
  <c r="C9" i="3"/>
  <c r="D9" i="3"/>
  <c r="E9" i="3"/>
  <c r="F9" i="3"/>
  <c r="G9" i="3"/>
  <c r="H9" i="3"/>
  <c r="I25" i="1"/>
  <c r="G25" i="1" s="1"/>
  <c r="I64" i="1"/>
  <c r="G64" i="1" s="1"/>
  <c r="I65" i="1"/>
  <c r="G65" i="1" s="1"/>
  <c r="I63" i="1"/>
  <c r="G63" i="1" s="1"/>
  <c r="Q62" i="1"/>
  <c r="I62" i="1" s="1"/>
  <c r="G62" i="1" s="1"/>
  <c r="H58" i="1"/>
  <c r="S58" i="1"/>
  <c r="I58" i="1" s="1"/>
  <c r="I60" i="1"/>
  <c r="G60" i="1" s="1"/>
  <c r="G56" i="1"/>
  <c r="G51" i="1"/>
  <c r="P45" i="1"/>
  <c r="I26" i="1"/>
  <c r="G26" i="1" s="1"/>
  <c r="I22" i="1"/>
  <c r="N27" i="1"/>
  <c r="O27" i="1"/>
  <c r="P27" i="1"/>
  <c r="Q27" i="1"/>
  <c r="R27" i="1"/>
  <c r="S27" i="1"/>
  <c r="I28" i="1"/>
  <c r="G28" i="1" s="1"/>
  <c r="N50" i="1"/>
  <c r="N44" i="1" s="1"/>
  <c r="O50" i="1"/>
  <c r="P50" i="1"/>
  <c r="Q50" i="1"/>
  <c r="S50" i="1"/>
  <c r="R50" i="1"/>
  <c r="R44" i="1" s="1"/>
  <c r="L72" i="1"/>
  <c r="M18" i="1"/>
  <c r="M7" i="1" s="1"/>
  <c r="M27" i="1"/>
  <c r="M50" i="1"/>
  <c r="M44" i="1" s="1"/>
  <c r="M29" i="1" s="1"/>
  <c r="M22" i="1"/>
  <c r="L18" i="1"/>
  <c r="L27" i="1"/>
  <c r="L50" i="1"/>
  <c r="L44" i="1" s="1"/>
  <c r="L29" i="1" s="1"/>
  <c r="L22" i="1"/>
  <c r="G54" i="1"/>
  <c r="G55" i="1"/>
  <c r="J50" i="1"/>
  <c r="J44" i="1" s="1"/>
  <c r="J29" i="1" s="1"/>
  <c r="K50" i="1"/>
  <c r="K44" i="1" s="1"/>
  <c r="K29" i="1" s="1"/>
  <c r="H27" i="1"/>
  <c r="H18" i="1"/>
  <c r="H22" i="1"/>
  <c r="G22" i="1" s="1"/>
  <c r="J8" i="1"/>
  <c r="J18" i="1"/>
  <c r="J22" i="1"/>
  <c r="J27" i="1"/>
  <c r="K8" i="1"/>
  <c r="K18" i="1"/>
  <c r="K22" i="1"/>
  <c r="K27" i="1"/>
  <c r="N18" i="1"/>
  <c r="N7" i="1"/>
  <c r="N22" i="1"/>
  <c r="O18" i="1"/>
  <c r="O22" i="1"/>
  <c r="P18" i="1"/>
  <c r="P7" i="1" s="1"/>
  <c r="P22" i="1"/>
  <c r="P66" i="1" s="1"/>
  <c r="Q18" i="1"/>
  <c r="Q22" i="1"/>
  <c r="R18" i="1"/>
  <c r="R7" i="1"/>
  <c r="R22" i="1"/>
  <c r="S18" i="1"/>
  <c r="S22" i="1"/>
  <c r="O44" i="1"/>
  <c r="O29" i="1" s="1"/>
  <c r="S70" i="1"/>
  <c r="S68" i="1" s="1"/>
  <c r="G58" i="1"/>
  <c r="Q7" i="1"/>
  <c r="G21" i="1"/>
  <c r="N29" i="1" l="1"/>
  <c r="I29" i="1" s="1"/>
  <c r="N70" i="1"/>
  <c r="N68" i="1" s="1"/>
  <c r="K7" i="1"/>
  <c r="J7" i="1"/>
  <c r="J67" i="1" s="1"/>
  <c r="J66" i="1" s="1"/>
  <c r="S44" i="1"/>
  <c r="S29" i="1" s="1"/>
  <c r="R66" i="1"/>
  <c r="R29" i="1"/>
  <c r="Q66" i="1"/>
  <c r="S66" i="1"/>
  <c r="L7" i="1"/>
  <c r="L70" i="1" s="1"/>
  <c r="L68" i="1" s="1"/>
  <c r="M66" i="1"/>
  <c r="G8" i="1"/>
  <c r="I18" i="1"/>
  <c r="I8" i="1"/>
  <c r="Q44" i="1"/>
  <c r="Q29" i="1" s="1"/>
  <c r="O7" i="1"/>
  <c r="O66" i="1" s="1"/>
  <c r="G18" i="1"/>
  <c r="G7" i="1" s="1"/>
  <c r="R70" i="1"/>
  <c r="R68" i="1" s="1"/>
  <c r="N66" i="1"/>
  <c r="P44" i="1"/>
  <c r="P29" i="1" s="1"/>
  <c r="K67" i="1"/>
  <c r="K66" i="1" s="1"/>
  <c r="T72" i="1"/>
  <c r="I50" i="1"/>
  <c r="G50" i="1" s="1"/>
  <c r="T71" i="1"/>
  <c r="I9" i="3"/>
  <c r="P70" i="1"/>
  <c r="P68" i="1" s="1"/>
  <c r="O70" i="1"/>
  <c r="O68" i="1" s="1"/>
  <c r="T73" i="1"/>
  <c r="M70" i="1"/>
  <c r="M68" i="1" s="1"/>
  <c r="H7" i="1"/>
  <c r="I27" i="1"/>
  <c r="I30" i="1"/>
  <c r="H46" i="1"/>
  <c r="I45" i="1"/>
  <c r="I44" i="1" s="1"/>
  <c r="G20" i="1"/>
  <c r="G30" i="1"/>
  <c r="L66" i="1" l="1"/>
  <c r="I66" i="1"/>
  <c r="I7" i="1"/>
  <c r="I67" i="1" s="1"/>
  <c r="G27" i="1"/>
  <c r="H45" i="1"/>
  <c r="H44" i="1" s="1"/>
  <c r="G46" i="1"/>
  <c r="G45" i="1" s="1"/>
  <c r="G44" i="1" l="1"/>
  <c r="H29" i="1"/>
  <c r="G29" i="1" l="1"/>
  <c r="G67" i="1" s="1"/>
  <c r="H67" i="1"/>
  <c r="H66" i="1" s="1"/>
  <c r="G66" i="1" s="1"/>
</calcChain>
</file>

<file path=xl/sharedStrings.xml><?xml version="1.0" encoding="utf-8"?>
<sst xmlns="http://schemas.openxmlformats.org/spreadsheetml/2006/main" count="534" uniqueCount="361">
  <si>
    <t>1 курс</t>
  </si>
  <si>
    <t>2 курс</t>
  </si>
  <si>
    <t>3 курс</t>
  </si>
  <si>
    <t>4 курс</t>
  </si>
  <si>
    <t>в т.ч.</t>
  </si>
  <si>
    <t>Обязательная</t>
  </si>
  <si>
    <t>всего занятий</t>
  </si>
  <si>
    <t>самостоятельная учебная работа</t>
  </si>
  <si>
    <t>максимальная</t>
  </si>
  <si>
    <t>Учебная нагрузка обучающихся (час.)</t>
  </si>
  <si>
    <t>Формы промежуточной аттестации</t>
  </si>
  <si>
    <t>Наименование циклов, дисциплин, профессиональных модулей, МДК, практик</t>
  </si>
  <si>
    <t>Индекс</t>
  </si>
  <si>
    <t>курсовых работ  (проектов)</t>
  </si>
  <si>
    <t>лаб.и практ.   занятий</t>
  </si>
  <si>
    <t>Базовые дисциплины</t>
  </si>
  <si>
    <t>Русский язык</t>
  </si>
  <si>
    <t>Литература</t>
  </si>
  <si>
    <t>Иностранный язык</t>
  </si>
  <si>
    <t>Информатика</t>
  </si>
  <si>
    <t>Математика</t>
  </si>
  <si>
    <t>История</t>
  </si>
  <si>
    <t>Обществознание</t>
  </si>
  <si>
    <t>Профильные дисциплины</t>
  </si>
  <si>
    <t>Физика</t>
  </si>
  <si>
    <t>Биология</t>
  </si>
  <si>
    <t>Химия</t>
  </si>
  <si>
    <r>
      <t xml:space="preserve">Распределение обязательной учебной нагрузки </t>
    </r>
    <r>
      <rPr>
        <sz val="8"/>
        <rFont val="Times New Roman"/>
        <family val="1"/>
        <charset val="204"/>
      </rPr>
      <t xml:space="preserve">(влючая обязательную аудиторную нагрузку и все виды практики в составе профессиональных модулей) </t>
    </r>
    <r>
      <rPr>
        <b/>
        <sz val="8"/>
        <rFont val="Times New Roman"/>
        <family val="1"/>
        <charset val="204"/>
      </rPr>
      <t>по курсам и семестрам (час. в семестр)</t>
    </r>
  </si>
  <si>
    <t>Общий гуманитарный и социально-экономический цикл</t>
  </si>
  <si>
    <t>Основы философии</t>
  </si>
  <si>
    <t>Физическая культура</t>
  </si>
  <si>
    <t>Математический и общий естественнонаучный цикл</t>
  </si>
  <si>
    <t>Экологические основы природопользования</t>
  </si>
  <si>
    <t>ПРОФЕССИОНАЛЬНЫЙ ЦИКЛ</t>
  </si>
  <si>
    <t>Общепрофессиональные дисциплины</t>
  </si>
  <si>
    <t>Охрана труда</t>
  </si>
  <si>
    <t>Безопасность жизнедеятельности</t>
  </si>
  <si>
    <t>Профессиональные модули</t>
  </si>
  <si>
    <t>Учебная практика</t>
  </si>
  <si>
    <t>Производственная практика</t>
  </si>
  <si>
    <t>Производственая практика</t>
  </si>
  <si>
    <t>О.00</t>
  </si>
  <si>
    <t>ОДб.00</t>
  </si>
  <si>
    <t>Основы безопасности жизнедеятельности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</si>
  <si>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</si>
  <si>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</si>
  <si>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</si>
  <si>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</si>
  <si>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</si>
  <si>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</si>
  <si>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</si>
  <si>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</si>
  <si>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ОДп.00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</si>
  <si>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</si>
  <si>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</si>
  <si>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</si>
  <si>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</si>
  <si>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</si>
  <si>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</si>
  <si>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</si>
  <si>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</si>
  <si>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</si>
  <si>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</si>
  <si>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</si>
  <si>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</si>
  <si>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</si>
  <si>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</si>
  <si>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</si>
  <si>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</si>
  <si>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</si>
  <si>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</si>
  <si>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</si>
  <si>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ПМ.01</t>
  </si>
  <si>
    <t>МДК.01.01</t>
  </si>
  <si>
    <t>УП. 01</t>
  </si>
  <si>
    <t>ПМ.02</t>
  </si>
  <si>
    <t>МДК.02.01</t>
  </si>
  <si>
    <t>УП.02</t>
  </si>
  <si>
    <t>ПП.02.</t>
  </si>
  <si>
    <t>ПМ.03</t>
  </si>
  <si>
    <t>МДК.03.01</t>
  </si>
  <si>
    <t xml:space="preserve">УП.03 </t>
  </si>
  <si>
    <t>ПМ.04</t>
  </si>
  <si>
    <t>Всего</t>
  </si>
  <si>
    <t>ПДП</t>
  </si>
  <si>
    <t>ГИА</t>
  </si>
  <si>
    <t>Преддипломная практика</t>
  </si>
  <si>
    <t>Государственная (итоговая) аттестация</t>
  </si>
  <si>
    <t>дисциплин и МДК</t>
  </si>
  <si>
    <t>учебная практика</t>
  </si>
  <si>
    <t>производств.практика</t>
  </si>
  <si>
    <t>преддипломн.практика</t>
  </si>
  <si>
    <t>экзаменов (в т.ч. экзаменов (квалификационных))</t>
  </si>
  <si>
    <t>дифф.зачетов</t>
  </si>
  <si>
    <t>зачетов</t>
  </si>
  <si>
    <t>1. Программа базовой или углубленной подготовки</t>
  </si>
  <si>
    <t>1.1. Выпускная квалификационная работа в форме: дипломной работы</t>
  </si>
  <si>
    <t>Э(к)</t>
  </si>
  <si>
    <t>Общеобразовательный цикл</t>
  </si>
  <si>
    <t>4 нед</t>
  </si>
  <si>
    <t>6 нед</t>
  </si>
  <si>
    <t>ОДб.09</t>
  </si>
  <si>
    <t>ОДп.10</t>
  </si>
  <si>
    <t>ОДп.11</t>
  </si>
  <si>
    <t>ОДп.12</t>
  </si>
  <si>
    <t>-, -, Э</t>
  </si>
  <si>
    <t>Выполнение дипломнай работы  с 19.05 по 15.06 (всего 4 нед.)</t>
  </si>
  <si>
    <t>Защита дипломной работы  с 16.06 по 30.06 (всего 2 нед.)</t>
  </si>
  <si>
    <t>Анатомия и физиология животных</t>
  </si>
  <si>
    <t>ОП.10</t>
  </si>
  <si>
    <t>ОП.11</t>
  </si>
  <si>
    <t>Латинский язык в ветеринарии</t>
  </si>
  <si>
    <t>Основы микробиологии</t>
  </si>
  <si>
    <t>Основы зоотехнии</t>
  </si>
  <si>
    <t>Ветеринарная фармакология</t>
  </si>
  <si>
    <t>Информационные технологии в профессиональной деятельности</t>
  </si>
  <si>
    <t>Правовое обеспечение ветеринарной деятельности</t>
  </si>
  <si>
    <t xml:space="preserve">Метрология, стандартизация и подтверждение качества </t>
  </si>
  <si>
    <t>Основы экономики, менеджмента и маркетинга</t>
  </si>
  <si>
    <t>Осуществление зоогигиенических профилатических и ветеринарно-санитарных мероприятий</t>
  </si>
  <si>
    <t>Методики проведения зоогигиенических профилатических и ветеринарно-санитарных мероприятий</t>
  </si>
  <si>
    <t>Участие в диагностике и лечении заболеваний сельскохозяйственных животных</t>
  </si>
  <si>
    <t>Методики диагностики и лечения заболеваний сельскохозяйственных животных</t>
  </si>
  <si>
    <t>Участие в проведении ветеринарно-санитарной экспертизы продуктов и сырья животного происхождения</t>
  </si>
  <si>
    <t>Методики проведения ветеринарно-санитарной экспертизы продуктов и сырья животного происхождения</t>
  </si>
  <si>
    <t>МДК.04.01</t>
  </si>
  <si>
    <t>Проведение санитарно-просветительской деятельности</t>
  </si>
  <si>
    <t xml:space="preserve">Основные методы и формы санитарно-просветительской деятельности </t>
  </si>
  <si>
    <t>УП.05</t>
  </si>
  <si>
    <t>ПМ.05</t>
  </si>
  <si>
    <t>МДК.05.01</t>
  </si>
  <si>
    <t xml:space="preserve">ПП.05 </t>
  </si>
  <si>
    <t>Выполнение работ по одной или нескольким профессиям рабочих, должностях служащих</t>
  </si>
  <si>
    <t>-,Э</t>
  </si>
  <si>
    <t>Э</t>
  </si>
  <si>
    <t>-, ДЗ</t>
  </si>
  <si>
    <t>ДЗ</t>
  </si>
  <si>
    <t>-, -, -,-,-,ДЗ</t>
  </si>
  <si>
    <t>-, -, ДЗ</t>
  </si>
  <si>
    <t>Утверждаю</t>
  </si>
  <si>
    <t>УЧЕБНЫЙ ПЛАН</t>
  </si>
  <si>
    <t>Московской области</t>
  </si>
  <si>
    <t>«Коломенский аграрный колледж»</t>
  </si>
  <si>
    <t>по специальности среднего профессионального образования</t>
  </si>
  <si>
    <t>по программе базовой  подготовки</t>
  </si>
  <si>
    <r>
      <t xml:space="preserve">                                          Квалификация: </t>
    </r>
    <r>
      <rPr>
        <u/>
        <sz val="12"/>
        <color indexed="8"/>
        <rFont val="Times New Roman"/>
        <family val="1"/>
        <charset val="204"/>
      </rPr>
      <t>ветеринарный фельдшер</t>
    </r>
  </si>
  <si>
    <r>
      <t xml:space="preserve">                                         Форма обучения – </t>
    </r>
    <r>
      <rPr>
        <u/>
        <sz val="12"/>
        <color indexed="8"/>
        <rFont val="Times New Roman"/>
        <family val="1"/>
        <charset val="204"/>
      </rPr>
      <t>очная</t>
    </r>
  </si>
  <si>
    <r>
      <t xml:space="preserve">                                          на базе </t>
    </r>
    <r>
      <rPr>
        <u/>
        <sz val="12"/>
        <color indexed="8"/>
        <rFont val="Times New Roman"/>
        <family val="1"/>
        <charset val="204"/>
      </rPr>
      <t>основного общего образования</t>
    </r>
  </si>
  <si>
    <t xml:space="preserve">                                          Профиль получаемого профессионального образования: </t>
  </si>
  <si>
    <t>естественнонаучный</t>
  </si>
  <si>
    <t>директор</t>
  </si>
  <si>
    <t>__________ А.А.Маринин</t>
  </si>
  <si>
    <t>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</si>
  <si>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</si>
  <si>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</si>
  <si>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</si>
  <si>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</si>
  <si>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по курсам</t>
  </si>
  <si>
    <t>по профилю специальности СПО</t>
  </si>
  <si>
    <t>преддипломная практика</t>
  </si>
  <si>
    <t>I курс</t>
  </si>
  <si>
    <t>II курс</t>
  </si>
  <si>
    <t>III курс</t>
  </si>
  <si>
    <t xml:space="preserve"> </t>
  </si>
  <si>
    <t>IV курс</t>
  </si>
  <si>
    <t>1. График учебного процесса</t>
  </si>
  <si>
    <t>курс</t>
  </si>
  <si>
    <t>сентябрь</t>
  </si>
  <si>
    <t>29.09-05.10</t>
  </si>
  <si>
    <t>октябрь</t>
  </si>
  <si>
    <t>ноябрь</t>
  </si>
  <si>
    <t>декабрь</t>
  </si>
  <si>
    <t>29.12-04.01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</si>
  <si>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</si>
  <si>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</si>
  <si>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</si>
  <si>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</si>
  <si>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</si>
  <si>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</si>
  <si>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</si>
  <si>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</si>
  <si>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1      7</t>
  </si>
  <si>
    <t>08 14</t>
  </si>
  <si>
    <t>15 21</t>
  </si>
  <si>
    <t>22 28</t>
  </si>
  <si>
    <t>06 12</t>
  </si>
  <si>
    <t>13 19</t>
  </si>
  <si>
    <t>20 26</t>
  </si>
  <si>
    <t>27 02</t>
  </si>
  <si>
    <t>03 09</t>
  </si>
  <si>
    <t>10 16</t>
  </si>
  <si>
    <t>17 23</t>
  </si>
  <si>
    <t>24 30</t>
  </si>
  <si>
    <t>1    7</t>
  </si>
  <si>
    <t>05 11</t>
  </si>
  <si>
    <t>12 18</t>
  </si>
  <si>
    <t>19 25</t>
  </si>
  <si>
    <t>26 01</t>
  </si>
  <si>
    <t>2    8</t>
  </si>
  <si>
    <t>9 15</t>
  </si>
  <si>
    <t>16 22</t>
  </si>
  <si>
    <t>23 01</t>
  </si>
  <si>
    <t>23 29</t>
  </si>
  <si>
    <t>30 05</t>
  </si>
  <si>
    <t>27 03</t>
  </si>
  <si>
    <t>04 10</t>
  </si>
  <si>
    <t>11 17</t>
  </si>
  <si>
    <t>18 24</t>
  </si>
  <si>
    <t>25 31</t>
  </si>
  <si>
    <t>8 14</t>
  </si>
  <si>
    <t>29 05</t>
  </si>
  <si>
    <t>6 12</t>
  </si>
  <si>
    <t>3    9</t>
  </si>
  <si>
    <t>№ недели</t>
  </si>
  <si>
    <t>К</t>
  </si>
  <si>
    <t>С</t>
  </si>
  <si>
    <t>И</t>
  </si>
  <si>
    <t>*</t>
  </si>
  <si>
    <t>Обозначение:</t>
  </si>
  <si>
    <t xml:space="preserve">Теоретическое </t>
  </si>
  <si>
    <t>Практика для</t>
  </si>
  <si>
    <t>Практика по</t>
  </si>
  <si>
    <t>Практика</t>
  </si>
  <si>
    <t xml:space="preserve">Промежуточная </t>
  </si>
  <si>
    <t>Итоговая</t>
  </si>
  <si>
    <t>обучение</t>
  </si>
  <si>
    <t>получения</t>
  </si>
  <si>
    <t>профилю</t>
  </si>
  <si>
    <t>преддипломная</t>
  </si>
  <si>
    <t>аттестация</t>
  </si>
  <si>
    <t>государственная</t>
  </si>
  <si>
    <t>первичных</t>
  </si>
  <si>
    <t>специальности</t>
  </si>
  <si>
    <t>(квалификационная)</t>
  </si>
  <si>
    <t>профессиональных</t>
  </si>
  <si>
    <t>(технологическая)</t>
  </si>
  <si>
    <t>стажировка</t>
  </si>
  <si>
    <t>навыков(учебная)</t>
  </si>
  <si>
    <t>У</t>
  </si>
  <si>
    <t>Т</t>
  </si>
  <si>
    <t>А</t>
  </si>
  <si>
    <t>Всего часов без практики</t>
  </si>
  <si>
    <t>Всего часов с практикой</t>
  </si>
  <si>
    <t>1 сем     недель</t>
  </si>
  <si>
    <t>2 сем    недель</t>
  </si>
  <si>
    <t>3 сем     недель</t>
  </si>
  <si>
    <t>4 сем      недель</t>
  </si>
  <si>
    <t>5 сем    недель</t>
  </si>
  <si>
    <t>6 сем     недель</t>
  </si>
  <si>
    <t>7 сем     недель</t>
  </si>
  <si>
    <t>8 сем       недель</t>
  </si>
  <si>
    <t>ПП.01.</t>
  </si>
  <si>
    <t>ПП.04</t>
  </si>
  <si>
    <t xml:space="preserve">-,ДЗ,-,Э
</t>
  </si>
  <si>
    <t>-,-,Э</t>
  </si>
  <si>
    <t>ДЗ,ДЗ</t>
  </si>
  <si>
    <t>ДЗ,ДЗ,ДЗ,ДЗ,ДЗ,ДЗ</t>
  </si>
  <si>
    <t>0З/9ДЗ/0Э</t>
  </si>
  <si>
    <t xml:space="preserve">-, ДЗ,-,           
</t>
  </si>
  <si>
    <t>П</t>
  </si>
  <si>
    <r>
      <t xml:space="preserve">                                          Нормативный срок освоения ОПОП – 3</t>
    </r>
    <r>
      <rPr>
        <u/>
        <sz val="12"/>
        <color indexed="8"/>
        <rFont val="Times New Roman"/>
        <family val="1"/>
        <charset val="204"/>
      </rPr>
      <t xml:space="preserve"> года  10 мес.</t>
    </r>
  </si>
  <si>
    <t xml:space="preserve">часов в неделю </t>
  </si>
  <si>
    <t xml:space="preserve">Профессиональная адаптация </t>
  </si>
  <si>
    <t>ОП.12</t>
  </si>
  <si>
    <t>З</t>
  </si>
  <si>
    <t xml:space="preserve">ПП.03 </t>
  </si>
  <si>
    <t>1З/0ДЗ/0Э</t>
  </si>
  <si>
    <t>экзамены</t>
  </si>
  <si>
    <t>зачеты</t>
  </si>
  <si>
    <t>дифференцированные зачеты</t>
  </si>
  <si>
    <t>-,-, ДЗ</t>
  </si>
  <si>
    <t>3-8</t>
  </si>
  <si>
    <t>0З/11ДЗ/3Э</t>
  </si>
  <si>
    <t>-, Э,-, Э</t>
  </si>
  <si>
    <t>Ветеринария</t>
  </si>
  <si>
    <t>ГБПОУ  МО «Коломенский аграрный колледж»</t>
  </si>
  <si>
    <t xml:space="preserve"> профессиональной подготовки специалистов среднего звена</t>
  </si>
  <si>
    <t>Государственного  бюджетного профессионального образовательного учреждения</t>
  </si>
  <si>
    <t xml:space="preserve">36.02.01 Ветеринария </t>
  </si>
  <si>
    <t>У/П</t>
  </si>
  <si>
    <t>По специальности 36.02.01 Ветеринария</t>
  </si>
  <si>
    <r>
      <t>Количество часов обязательной аудиторной нагрузки на вариативную часть по профессии/специальности</t>
    </r>
    <r>
      <rPr>
        <b/>
        <sz val="8"/>
        <rFont val="Times New Roman"/>
        <family val="1"/>
        <charset val="204"/>
      </rPr>
      <t>__792___</t>
    </r>
  </si>
  <si>
    <t>РАСПРЕДЕЛЕНИЕ  ЧАСОВ  ВАРИАТИВНОЙ  ЧАСТИ:</t>
  </si>
  <si>
    <t>№</t>
  </si>
  <si>
    <t>Наименование дисциплин вариантной части</t>
  </si>
  <si>
    <t>Кол-во часов</t>
  </si>
  <si>
    <t>Обоснование</t>
  </si>
  <si>
    <t>На увеличение объема времени в соответствии с потребностями работодателя и спецификой деятельности образовательной организации</t>
  </si>
  <si>
    <t>Итого:</t>
  </si>
  <si>
    <t xml:space="preserve">  </t>
  </si>
  <si>
    <t>Перечень кабинетов, лабораторий, мастерских и других помещений</t>
  </si>
  <si>
    <t>Кабинеты: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</si>
  <si>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социально-экономических дисциплин;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</si>
  <si>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иностранного языка;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</si>
  <si>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информационных технологий в профессиональной деятельности;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</si>
  <si>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организации ветеринарного дела;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</si>
  <si>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животноводства;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</si>
  <si>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экологических основ природопользования;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</si>
  <si>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безопасности жизнедеятельности и охраны труда.</t>
    </r>
  </si>
  <si>
    <t>Лаборатории: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</si>
  <si>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анатомии и физиологии животных;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</si>
  <si>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ветеринарной фармакологии и латинского языка; 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</si>
  <si>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кормления животных;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</si>
  <si>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зоогигиены и ветеринарной санитарии;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</si>
  <si>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патологической физиологии и патологической анатомии; 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</si>
  <si>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внутренних незаразных болезней;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</si>
  <si>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эпизоотологии с микробиологией;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</si>
  <si>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паразитологии и инвазионных болезней;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</si>
  <si>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ветеринарной хирургии;  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</si>
  <si>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акушерства, гинекологии и биотехники размножения;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</si>
  <si>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ветеринарно-санитарной экспертизы.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</si>
  <si>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>Полигоны: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</si>
  <si>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учебно-производственное хозяйство с учебной фермой;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</si>
  <si>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ветеринарная клиника.</t>
    </r>
  </si>
  <si>
    <t>Спортивный комплекс: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</si>
  <si>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спортивный зал;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</si>
  <si>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открытый стадион широкого профиля;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</si>
  <si>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стрелковый тир.</t>
    </r>
  </si>
  <si>
    <t>Залы: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</si>
  <si>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библиотека,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</si>
  <si>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читальный зал с выходом в сеть «Интернет»;</t>
    </r>
  </si>
  <si>
    <t>актовый зал</t>
  </si>
  <si>
    <t>Заместитель директора по учебной работе</t>
  </si>
  <si>
    <t>Г.Е.Татаринова</t>
  </si>
  <si>
    <t>Заместитель директора по производственному</t>
  </si>
  <si>
    <t>обучению</t>
  </si>
  <si>
    <t>Н.М.Медведева</t>
  </si>
  <si>
    <t>Председатель цикловой комиссии общеобразова-</t>
  </si>
  <si>
    <t>тельных дисциплин</t>
  </si>
  <si>
    <t>Т.И. Новикова</t>
  </si>
  <si>
    <t>Председатель цикловой комиссии гуманитарных</t>
  </si>
  <si>
    <t>и социально-экономических  дисциплин</t>
  </si>
  <si>
    <t>Д.Ш.Юсупова</t>
  </si>
  <si>
    <t>Председатель цикловой комиссии экономических,</t>
  </si>
  <si>
    <t>бухгалтерских и  страховых дисциплин</t>
  </si>
  <si>
    <t>Председатель цикловой комиссии зооветеринарных</t>
  </si>
  <si>
    <t xml:space="preserve">дисциплин   </t>
  </si>
  <si>
    <t xml:space="preserve"> Е.Г. Семанин</t>
  </si>
  <si>
    <t xml:space="preserve">        Е.Г.Семанин</t>
  </si>
  <si>
    <r>
      <t xml:space="preserve">Консультации </t>
    </r>
    <r>
      <rPr>
        <sz val="8"/>
        <rFont val="Times New Roman"/>
        <family val="1"/>
        <charset val="204"/>
      </rPr>
      <t>по 4 часа на студента  в год</t>
    </r>
  </si>
  <si>
    <t>3.  План учебного процесса Ветеринария 2017 4 курс прием 2014</t>
  </si>
  <si>
    <t>ОП.13</t>
  </si>
  <si>
    <t>Основы финансовой грамотности</t>
  </si>
  <si>
    <t>введена УД Основы финансовой грамотности</t>
  </si>
  <si>
    <t>уменьшено кол.часов в мдк02.01 на 32 ч</t>
  </si>
  <si>
    <t>32ч. В 7 семестре</t>
  </si>
  <si>
    <t>0З/10ДЗ/9Э</t>
  </si>
  <si>
    <t>1З/19ДЗ/12Э</t>
  </si>
  <si>
    <t>3З/39ДЗ/15Э</t>
  </si>
  <si>
    <t>2З/9ДЗ/3Э</t>
  </si>
  <si>
    <t>«___»____________ 2017г.</t>
  </si>
  <si>
    <t>прием 2014 года, 4 курс</t>
  </si>
  <si>
    <t>ОБОСНОВАНИЕ РАСПРЕДЕЛЕНИЯ ВАРИАТИВНОЙ  ЧАСТИ ППССЗ</t>
  </si>
  <si>
    <t xml:space="preserve">           ГБПОУ  МО «КОЛОМЕНСКИЙ АГАРНЫЙ КОЛЛЕДЖ»</t>
  </si>
  <si>
    <t>Введение новых дисциплин общепрофессионального цикла</t>
  </si>
  <si>
    <t>По рекомендации Министерства образования Московской области</t>
  </si>
  <si>
    <t>Дисциплины опщепрофессионального цикла</t>
  </si>
  <si>
    <t>1.1</t>
  </si>
  <si>
    <t>1.2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</si>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</sst>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u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sz val="14"/>
      <name val="Times New Roman"/>
      <family val="1"/>
    </font>
    <font>
      <sz val="11"/>
      <name val="Arial Cyr"/>
      <charset val="204"/>
    </font>
    <font>
      <sz val="14"/>
      <name val="Arial Cyr"/>
      <charset val="204"/>
    </font>
    <font>
      <sz val="8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Arial Cyr"/>
      <charset val="204"/>
    </font>
    <font>
      <b/>
      <sz val="8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Arial Cyr"/>
      <charset val="204"/>
    </font>
    <font>
      <i/>
      <sz val="12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303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/>
    <xf numFmtId="0" fontId="7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18" fillId="0" borderId="0" xfId="0" applyFont="1"/>
    <xf numFmtId="0" fontId="20" fillId="0" borderId="0" xfId="0" applyFont="1" applyAlignment="1">
      <alignment wrapText="1"/>
    </xf>
    <xf numFmtId="0" fontId="10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0" fillId="0" borderId="1" xfId="0" applyBorder="1"/>
    <xf numFmtId="0" fontId="23" fillId="0" borderId="0" xfId="0" applyFont="1"/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5" fillId="0" borderId="0" xfId="0" applyFont="1" applyBorder="1"/>
    <xf numFmtId="0" fontId="0" fillId="0" borderId="0" xfId="0" applyBorder="1"/>
    <xf numFmtId="0" fontId="2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/>
    <xf numFmtId="0" fontId="32" fillId="0" borderId="0" xfId="0" applyFont="1"/>
    <xf numFmtId="0" fontId="4" fillId="0" borderId="9" xfId="0" applyFont="1" applyBorder="1" applyAlignment="1">
      <alignment horizontal="center"/>
    </xf>
    <xf numFmtId="49" fontId="33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2" fillId="0" borderId="1" xfId="0" applyFont="1" applyBorder="1"/>
    <xf numFmtId="0" fontId="3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 textRotation="180"/>
    </xf>
    <xf numFmtId="0" fontId="25" fillId="0" borderId="0" xfId="0" applyFont="1" applyBorder="1" applyAlignment="1">
      <alignment vertical="center" textRotation="180" wrapText="1"/>
    </xf>
    <xf numFmtId="0" fontId="3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3" borderId="0" xfId="0" applyFill="1"/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6" fillId="0" borderId="4" xfId="0" applyFont="1" applyBorder="1"/>
    <xf numFmtId="0" fontId="6" fillId="0" borderId="17" xfId="0" applyFont="1" applyBorder="1"/>
    <xf numFmtId="0" fontId="6" fillId="0" borderId="1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2" xfId="0" applyFont="1" applyBorder="1"/>
    <xf numFmtId="0" fontId="6" fillId="0" borderId="14" xfId="0" applyFont="1" applyBorder="1"/>
    <xf numFmtId="0" fontId="6" fillId="0" borderId="15" xfId="0" applyFont="1" applyBorder="1"/>
    <xf numFmtId="0" fontId="5" fillId="0" borderId="4" xfId="0" applyFont="1" applyBorder="1"/>
    <xf numFmtId="0" fontId="6" fillId="0" borderId="12" xfId="0" applyFont="1" applyBorder="1" applyAlignment="1">
      <alignment wrapText="1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3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" xfId="0" applyFont="1" applyBorder="1"/>
    <xf numFmtId="0" fontId="5" fillId="0" borderId="22" xfId="0" applyFont="1" applyBorder="1"/>
    <xf numFmtId="0" fontId="5" fillId="0" borderId="23" xfId="0" applyFont="1" applyBorder="1"/>
    <xf numFmtId="0" fontId="6" fillId="0" borderId="3" xfId="0" applyFont="1" applyBorder="1"/>
    <xf numFmtId="49" fontId="33" fillId="0" borderId="2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7" fillId="6" borderId="0" xfId="0" applyFont="1" applyFill="1"/>
    <xf numFmtId="0" fontId="1" fillId="6" borderId="0" xfId="0" applyFont="1" applyFill="1"/>
    <xf numFmtId="0" fontId="1" fillId="4" borderId="0" xfId="0" applyFont="1" applyFill="1"/>
    <xf numFmtId="49" fontId="6" fillId="0" borderId="3" xfId="0" applyNumberFormat="1" applyFont="1" applyBorder="1"/>
    <xf numFmtId="0" fontId="34" fillId="0" borderId="26" xfId="0" applyFont="1" applyBorder="1" applyAlignment="1">
      <alignment horizontal="center"/>
    </xf>
    <xf numFmtId="0" fontId="0" fillId="0" borderId="3" xfId="0" applyBorder="1"/>
    <xf numFmtId="0" fontId="6" fillId="5" borderId="12" xfId="0" applyFont="1" applyFill="1" applyBorder="1" applyAlignment="1">
      <alignment horizontal="center"/>
    </xf>
    <xf numFmtId="0" fontId="5" fillId="5" borderId="4" xfId="0" applyFont="1" applyFill="1" applyBorder="1" applyAlignment="1"/>
    <xf numFmtId="0" fontId="5" fillId="5" borderId="1" xfId="0" applyFont="1" applyFill="1" applyBorder="1" applyAlignment="1"/>
    <xf numFmtId="0" fontId="5" fillId="5" borderId="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0" xfId="0" applyFont="1" applyFill="1"/>
    <xf numFmtId="0" fontId="24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35" fillId="0" borderId="27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49" fontId="9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6" fillId="0" borderId="30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38" fillId="0" borderId="0" xfId="0" applyFont="1" applyAlignment="1">
      <alignment horizontal="center"/>
    </xf>
    <xf numFmtId="0" fontId="38" fillId="0" borderId="0" xfId="0" applyFont="1"/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left" indent="3"/>
    </xf>
    <xf numFmtId="0" fontId="39" fillId="0" borderId="0" xfId="0" applyFont="1"/>
    <xf numFmtId="0" fontId="39" fillId="0" borderId="0" xfId="0" applyFont="1" applyAlignment="1">
      <alignment horizontal="justify"/>
    </xf>
    <xf numFmtId="0" fontId="14" fillId="0" borderId="0" xfId="0" applyFont="1" applyAlignment="1">
      <alignment wrapText="1"/>
    </xf>
    <xf numFmtId="0" fontId="41" fillId="0" borderId="0" xfId="0" applyFont="1"/>
    <xf numFmtId="0" fontId="42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9" xfId="0" applyBorder="1"/>
    <xf numFmtId="0" fontId="6" fillId="0" borderId="9" xfId="0" applyFont="1" applyBorder="1"/>
    <xf numFmtId="0" fontId="2" fillId="0" borderId="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4" xfId="0" applyBorder="1"/>
    <xf numFmtId="0" fontId="6" fillId="0" borderId="34" xfId="0" applyFont="1" applyBorder="1"/>
    <xf numFmtId="0" fontId="2" fillId="0" borderId="34" xfId="0" applyFont="1" applyBorder="1" applyAlignment="1">
      <alignment horizontal="center"/>
    </xf>
    <xf numFmtId="0" fontId="0" fillId="0" borderId="33" xfId="0" applyBorder="1"/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left" wrapText="1"/>
    </xf>
    <xf numFmtId="0" fontId="5" fillId="2" borderId="24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8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18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6" fillId="8" borderId="19" xfId="0" applyFont="1" applyFill="1" applyBorder="1" applyAlignment="1">
      <alignment wrapText="1"/>
    </xf>
    <xf numFmtId="0" fontId="6" fillId="8" borderId="2" xfId="0" applyFont="1" applyFill="1" applyBorder="1" applyAlignment="1">
      <alignment wrapText="1"/>
    </xf>
    <xf numFmtId="0" fontId="3" fillId="8" borderId="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6" fillId="8" borderId="18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3" fillId="8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6" fillId="8" borderId="18" xfId="0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0" fontId="6" fillId="8" borderId="20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8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4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3" fillId="7" borderId="9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2" xfId="0" applyFont="1" applyFill="1" applyBorder="1"/>
    <xf numFmtId="0" fontId="5" fillId="7" borderId="23" xfId="0" applyFont="1" applyFill="1" applyBorder="1"/>
    <xf numFmtId="0" fontId="3" fillId="7" borderId="24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right" vertical="top" wrapText="1"/>
    </xf>
    <xf numFmtId="0" fontId="10" fillId="0" borderId="3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3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justify" vertical="center" wrapText="1"/>
    </xf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textRotation="180"/>
    </xf>
    <xf numFmtId="0" fontId="3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1" fillId="0" borderId="14" xfId="0" applyFont="1" applyBorder="1" applyAlignment="1"/>
    <xf numFmtId="0" fontId="5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textRotation="90"/>
    </xf>
    <xf numFmtId="0" fontId="0" fillId="0" borderId="2" xfId="0" applyBorder="1" applyAlignment="1"/>
    <xf numFmtId="0" fontId="6" fillId="0" borderId="1" xfId="0" applyFont="1" applyBorder="1" applyAlignment="1">
      <alignment horizontal="center"/>
    </xf>
    <xf numFmtId="0" fontId="5" fillId="0" borderId="4" xfId="0" applyFont="1" applyBorder="1" applyAlignment="1"/>
    <xf numFmtId="0" fontId="0" fillId="0" borderId="15" xfId="0" applyBorder="1" applyAlignment="1"/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3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9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/>
    <xf numFmtId="0" fontId="8" fillId="0" borderId="15" xfId="0" applyFont="1" applyBorder="1" applyAlignme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31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7096125</xdr:colOff>
      <xdr:row>58</xdr:row>
      <xdr:rowOff>33655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096125" cy="10434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topLeftCell="A22" workbookViewId="0">
      <selection sqref="A1:A55"/>
    </sheetView>
  </sheetViews>
  <sheetFormatPr defaultRowHeight="12.75" x14ac:dyDescent="0.2"/>
  <cols>
    <col min="1" max="1" width="106.85546875" customWidth="1"/>
  </cols>
  <sheetData>
    <row r="1" spans="1:1" ht="15.75" x14ac:dyDescent="0.25">
      <c r="A1" s="21" t="s">
        <v>139</v>
      </c>
    </row>
    <row r="2" spans="1:1" ht="15.75" x14ac:dyDescent="0.25">
      <c r="A2" s="21" t="s">
        <v>150</v>
      </c>
    </row>
    <row r="3" spans="1:1" ht="15.75" x14ac:dyDescent="0.25">
      <c r="A3" s="21" t="s">
        <v>275</v>
      </c>
    </row>
    <row r="4" spans="1:1" ht="15.75" x14ac:dyDescent="0.25">
      <c r="A4" s="21" t="s">
        <v>151</v>
      </c>
    </row>
    <row r="5" spans="1:1" ht="15.75" x14ac:dyDescent="0.25">
      <c r="A5" s="21" t="s">
        <v>350</v>
      </c>
    </row>
    <row r="6" spans="1:1" ht="15.75" x14ac:dyDescent="0.25">
      <c r="A6" s="21"/>
    </row>
    <row r="7" spans="1:1" ht="15.75" x14ac:dyDescent="0.25">
      <c r="A7" s="21"/>
    </row>
    <row r="8" spans="1:1" ht="15.75" x14ac:dyDescent="0.25">
      <c r="A8" s="22"/>
    </row>
    <row r="9" spans="1:1" ht="15.75" x14ac:dyDescent="0.25">
      <c r="A9" s="22"/>
    </row>
    <row r="10" spans="1:1" ht="15.75" x14ac:dyDescent="0.25">
      <c r="A10" s="23" t="s">
        <v>140</v>
      </c>
    </row>
    <row r="11" spans="1:1" ht="15.75" x14ac:dyDescent="0.25">
      <c r="A11" s="24" t="s">
        <v>276</v>
      </c>
    </row>
    <row r="12" spans="1:1" ht="15.75" x14ac:dyDescent="0.25">
      <c r="A12" s="24"/>
    </row>
    <row r="13" spans="1:1" ht="15.75" x14ac:dyDescent="0.25">
      <c r="A13" s="140" t="s">
        <v>277</v>
      </c>
    </row>
    <row r="14" spans="1:1" ht="15.75" x14ac:dyDescent="0.25">
      <c r="A14" s="140" t="s">
        <v>141</v>
      </c>
    </row>
    <row r="15" spans="1:1" ht="15.75" x14ac:dyDescent="0.25">
      <c r="A15" s="25" t="s">
        <v>142</v>
      </c>
    </row>
    <row r="16" spans="1:1" ht="15.75" x14ac:dyDescent="0.25">
      <c r="A16" s="25" t="s">
        <v>143</v>
      </c>
    </row>
    <row r="17" spans="1:1" ht="15.75" x14ac:dyDescent="0.25">
      <c r="A17" s="25" t="s">
        <v>278</v>
      </c>
    </row>
    <row r="18" spans="1:1" ht="15.75" x14ac:dyDescent="0.25">
      <c r="A18" s="25" t="s">
        <v>144</v>
      </c>
    </row>
    <row r="19" spans="1:1" ht="15.75" x14ac:dyDescent="0.25">
      <c r="A19" s="164" t="s">
        <v>351</v>
      </c>
    </row>
    <row r="20" spans="1:1" ht="15.75" x14ac:dyDescent="0.25">
      <c r="A20" s="26"/>
    </row>
    <row r="21" spans="1:1" ht="15.75" x14ac:dyDescent="0.25">
      <c r="A21" s="25"/>
    </row>
    <row r="22" spans="1:1" ht="15.75" x14ac:dyDescent="0.25">
      <c r="A22" s="27" t="s">
        <v>145</v>
      </c>
    </row>
    <row r="23" spans="1:1" ht="15.75" x14ac:dyDescent="0.25">
      <c r="A23" s="27" t="s">
        <v>146</v>
      </c>
    </row>
    <row r="24" spans="1:1" ht="15.75" x14ac:dyDescent="0.25">
      <c r="A24" s="27" t="s">
        <v>260</v>
      </c>
    </row>
    <row r="25" spans="1:1" ht="15.75" x14ac:dyDescent="0.25">
      <c r="A25" s="27" t="s">
        <v>147</v>
      </c>
    </row>
    <row r="26" spans="1:1" ht="15.75" x14ac:dyDescent="0.25">
      <c r="A26" s="28" t="s">
        <v>148</v>
      </c>
    </row>
    <row r="27" spans="1:1" ht="15.75" x14ac:dyDescent="0.25">
      <c r="A27" s="29" t="s">
        <v>149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5" sqref="E15"/>
    </sheetView>
  </sheetViews>
  <sheetFormatPr defaultRowHeight="12.75" x14ac:dyDescent="0.2"/>
  <cols>
    <col min="1" max="1" width="9.7109375" customWidth="1"/>
    <col min="2" max="2" width="22.5703125" customWidth="1"/>
    <col min="3" max="3" width="11.140625" customWidth="1"/>
    <col min="4" max="4" width="16.7109375" customWidth="1"/>
    <col min="5" max="5" width="17" customWidth="1"/>
    <col min="6" max="6" width="18.85546875" customWidth="1"/>
    <col min="7" max="7" width="14.5703125" customWidth="1"/>
    <col min="8" max="8" width="11.42578125" customWidth="1"/>
    <col min="9" max="9" width="9.5703125" customWidth="1"/>
  </cols>
  <sheetData>
    <row r="1" spans="1:9" ht="18.75" x14ac:dyDescent="0.3">
      <c r="A1" s="30"/>
      <c r="B1" s="242" t="s">
        <v>152</v>
      </c>
      <c r="C1" s="242"/>
      <c r="D1" s="242"/>
      <c r="E1" s="242"/>
      <c r="F1" s="242"/>
      <c r="G1" s="242"/>
      <c r="H1" s="242"/>
      <c r="I1" s="31"/>
    </row>
    <row r="2" spans="1:9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9" ht="31.5" customHeight="1" x14ac:dyDescent="0.2">
      <c r="A3" s="243" t="s">
        <v>153</v>
      </c>
      <c r="B3" s="245" t="s">
        <v>154</v>
      </c>
      <c r="C3" s="240" t="s">
        <v>38</v>
      </c>
      <c r="D3" s="247" t="s">
        <v>39</v>
      </c>
      <c r="E3" s="248"/>
      <c r="F3" s="240" t="s">
        <v>155</v>
      </c>
      <c r="G3" s="240" t="s">
        <v>87</v>
      </c>
      <c r="H3" s="240" t="s">
        <v>156</v>
      </c>
      <c r="I3" s="240" t="s">
        <v>157</v>
      </c>
    </row>
    <row r="4" spans="1:9" ht="47.25" x14ac:dyDescent="0.2">
      <c r="A4" s="244"/>
      <c r="B4" s="246"/>
      <c r="C4" s="241"/>
      <c r="D4" s="32" t="s">
        <v>158</v>
      </c>
      <c r="E4" s="32" t="s">
        <v>159</v>
      </c>
      <c r="F4" s="241"/>
      <c r="G4" s="241"/>
      <c r="H4" s="241"/>
      <c r="I4" s="241"/>
    </row>
    <row r="5" spans="1:9" ht="15.75" x14ac:dyDescent="0.2">
      <c r="A5" s="33" t="s">
        <v>160</v>
      </c>
      <c r="B5" s="34">
        <v>39.5</v>
      </c>
      <c r="C5" s="34"/>
      <c r="D5" s="34"/>
      <c r="E5" s="34"/>
      <c r="F5" s="34">
        <v>1.5</v>
      </c>
      <c r="G5" s="34"/>
      <c r="H5" s="34">
        <v>11</v>
      </c>
      <c r="I5" s="34">
        <f>SUM(B5:H5)</f>
        <v>52</v>
      </c>
    </row>
    <row r="6" spans="1:9" ht="15.75" x14ac:dyDescent="0.2">
      <c r="A6" s="33" t="s">
        <v>161</v>
      </c>
      <c r="B6" s="34">
        <v>33.5</v>
      </c>
      <c r="C6" s="34">
        <v>7</v>
      </c>
      <c r="D6" s="34"/>
      <c r="E6" s="34"/>
      <c r="F6" s="34">
        <v>1.5</v>
      </c>
      <c r="G6" s="34"/>
      <c r="H6" s="34">
        <v>10</v>
      </c>
      <c r="I6" s="34">
        <f>SUM(B6:H6)</f>
        <v>52</v>
      </c>
    </row>
    <row r="7" spans="1:9" ht="15.75" x14ac:dyDescent="0.2">
      <c r="A7" s="33" t="s">
        <v>162</v>
      </c>
      <c r="B7" s="34">
        <v>24</v>
      </c>
      <c r="C7" s="34">
        <v>8</v>
      </c>
      <c r="D7" s="34">
        <v>7</v>
      </c>
      <c r="E7" s="34" t="s">
        <v>163</v>
      </c>
      <c r="F7" s="34">
        <v>2</v>
      </c>
      <c r="G7" s="34"/>
      <c r="H7" s="34">
        <v>11</v>
      </c>
      <c r="I7" s="34">
        <f>SUM(B7:H7)</f>
        <v>52</v>
      </c>
    </row>
    <row r="8" spans="1:9" ht="15.75" x14ac:dyDescent="0.2">
      <c r="A8" s="33" t="s">
        <v>164</v>
      </c>
      <c r="B8" s="34">
        <v>15</v>
      </c>
      <c r="C8" s="34">
        <v>3.5</v>
      </c>
      <c r="D8" s="34">
        <v>10.5</v>
      </c>
      <c r="E8" s="34">
        <v>4</v>
      </c>
      <c r="F8" s="34">
        <v>2</v>
      </c>
      <c r="G8" s="34">
        <v>6</v>
      </c>
      <c r="H8" s="34">
        <v>2</v>
      </c>
      <c r="I8" s="34">
        <f>SUM(B8:H8)</f>
        <v>43</v>
      </c>
    </row>
    <row r="9" spans="1:9" ht="15.75" x14ac:dyDescent="0.2">
      <c r="A9" s="35" t="s">
        <v>83</v>
      </c>
      <c r="B9" s="36">
        <f t="shared" ref="B9:I9" si="0">SUM(B5:B8)</f>
        <v>112</v>
      </c>
      <c r="C9" s="36">
        <f t="shared" si="0"/>
        <v>18.5</v>
      </c>
      <c r="D9" s="36">
        <f t="shared" si="0"/>
        <v>17.5</v>
      </c>
      <c r="E9" s="36">
        <f t="shared" si="0"/>
        <v>4</v>
      </c>
      <c r="F9" s="36">
        <f t="shared" si="0"/>
        <v>7</v>
      </c>
      <c r="G9" s="36">
        <f t="shared" si="0"/>
        <v>6</v>
      </c>
      <c r="H9" s="36">
        <f t="shared" si="0"/>
        <v>34</v>
      </c>
      <c r="I9" s="36">
        <f t="shared" si="0"/>
        <v>199</v>
      </c>
    </row>
  </sheetData>
  <mergeCells count="9">
    <mergeCell ref="I3:I4"/>
    <mergeCell ref="B1:H1"/>
    <mergeCell ref="A3:A4"/>
    <mergeCell ref="B3:B4"/>
    <mergeCell ref="C3:C4"/>
    <mergeCell ref="D3:E3"/>
    <mergeCell ref="F3:F4"/>
    <mergeCell ref="G3:G4"/>
    <mergeCell ref="H3:H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view="pageLayout" zoomScale="50" zoomScaleNormal="80" zoomScaleSheetLayoutView="75" zoomScalePageLayoutView="50" workbookViewId="0">
      <selection activeCell="N2" sqref="N2"/>
    </sheetView>
  </sheetViews>
  <sheetFormatPr defaultRowHeight="12.75" x14ac:dyDescent="0.2"/>
  <cols>
    <col min="1" max="1" width="9.140625" style="64" customWidth="1"/>
    <col min="2" max="7" width="4" style="64" customWidth="1"/>
    <col min="8" max="8" width="4.85546875" style="64" customWidth="1"/>
    <col min="9" max="29" width="4" style="64" customWidth="1"/>
    <col min="30" max="30" width="5.140625" style="64" customWidth="1"/>
    <col min="31" max="53" width="4" style="64" customWidth="1"/>
    <col min="54" max="54" width="4" customWidth="1"/>
  </cols>
  <sheetData>
    <row r="1" spans="1:54" ht="18" x14ac:dyDescent="0.2">
      <c r="C1" s="65"/>
      <c r="D1" s="65"/>
      <c r="E1" s="65"/>
    </row>
    <row r="2" spans="1:54" s="38" customFormat="1" ht="18" x14ac:dyDescent="0.2">
      <c r="E2" s="66"/>
      <c r="F2" s="65" t="s">
        <v>165</v>
      </c>
      <c r="G2" s="65"/>
      <c r="H2" s="65"/>
      <c r="I2" s="65"/>
      <c r="J2" s="65"/>
      <c r="K2" s="65"/>
      <c r="L2" s="65"/>
      <c r="M2" s="67"/>
      <c r="N2" s="138" t="s">
        <v>274</v>
      </c>
      <c r="O2" s="138"/>
      <c r="P2" s="135"/>
      <c r="Q2" s="135"/>
      <c r="R2" s="67"/>
      <c r="S2" s="67"/>
      <c r="T2" s="67"/>
      <c r="U2" s="67"/>
      <c r="V2" s="67"/>
      <c r="W2" s="66"/>
      <c r="X2" s="66"/>
      <c r="Y2" s="66"/>
      <c r="Z2" s="66"/>
      <c r="AA2" s="66"/>
      <c r="AB2" s="66"/>
      <c r="AC2" s="66"/>
      <c r="AD2" s="66"/>
      <c r="AE2" s="66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6"/>
      <c r="AU2" s="66"/>
      <c r="AV2" s="66"/>
      <c r="AW2" s="66"/>
      <c r="AX2" s="66"/>
      <c r="AY2" s="66"/>
      <c r="AZ2" s="66"/>
      <c r="BA2" s="66"/>
    </row>
    <row r="3" spans="1:54" ht="19.5" customHeight="1" x14ac:dyDescent="0.2"/>
    <row r="4" spans="1:54" s="44" customFormat="1" ht="45" customHeight="1" x14ac:dyDescent="0.2">
      <c r="A4" s="250" t="s">
        <v>166</v>
      </c>
      <c r="B4" s="249" t="s">
        <v>167</v>
      </c>
      <c r="C4" s="249"/>
      <c r="D4" s="249"/>
      <c r="E4" s="249"/>
      <c r="F4" s="250" t="s">
        <v>168</v>
      </c>
      <c r="G4" s="249" t="s">
        <v>169</v>
      </c>
      <c r="H4" s="249"/>
      <c r="I4" s="249"/>
      <c r="J4" s="249"/>
      <c r="K4" s="249" t="s">
        <v>170</v>
      </c>
      <c r="L4" s="249"/>
      <c r="M4" s="249"/>
      <c r="N4" s="249"/>
      <c r="O4" s="249" t="s">
        <v>171</v>
      </c>
      <c r="P4" s="249"/>
      <c r="Q4" s="249"/>
      <c r="R4" s="249"/>
      <c r="S4" s="250" t="s">
        <v>172</v>
      </c>
      <c r="T4" s="249" t="s">
        <v>173</v>
      </c>
      <c r="U4" s="249"/>
      <c r="V4" s="249"/>
      <c r="W4" s="249"/>
      <c r="X4" s="249" t="s">
        <v>174</v>
      </c>
      <c r="Y4" s="249"/>
      <c r="Z4" s="249"/>
      <c r="AA4" s="249"/>
      <c r="AB4" s="249" t="s">
        <v>175</v>
      </c>
      <c r="AC4" s="249"/>
      <c r="AD4" s="249"/>
      <c r="AE4" s="249"/>
      <c r="AF4" s="249" t="s">
        <v>176</v>
      </c>
      <c r="AG4" s="249"/>
      <c r="AH4" s="249"/>
      <c r="AI4" s="249"/>
      <c r="AJ4" s="249" t="s">
        <v>177</v>
      </c>
      <c r="AK4" s="249"/>
      <c r="AL4" s="249"/>
      <c r="AM4" s="249"/>
      <c r="AN4" s="249"/>
      <c r="AO4" s="249" t="s">
        <v>178</v>
      </c>
      <c r="AP4" s="249"/>
      <c r="AQ4" s="249"/>
      <c r="AR4" s="249"/>
      <c r="AS4" s="249" t="s">
        <v>179</v>
      </c>
      <c r="AT4" s="249"/>
      <c r="AU4" s="249"/>
      <c r="AV4" s="249"/>
      <c r="AW4" s="249"/>
      <c r="AX4" s="249" t="s">
        <v>180</v>
      </c>
      <c r="AY4" s="249"/>
      <c r="AZ4" s="249"/>
      <c r="BA4" s="249"/>
      <c r="BB4" s="75"/>
    </row>
    <row r="5" spans="1:54" s="45" customFormat="1" ht="83.25" customHeight="1" x14ac:dyDescent="0.2">
      <c r="A5" s="249"/>
      <c r="B5" s="39" t="s">
        <v>181</v>
      </c>
      <c r="C5" s="40" t="s">
        <v>182</v>
      </c>
      <c r="D5" s="40" t="s">
        <v>183</v>
      </c>
      <c r="E5" s="40" t="s">
        <v>184</v>
      </c>
      <c r="F5" s="250"/>
      <c r="G5" s="62" t="s">
        <v>185</v>
      </c>
      <c r="H5" s="62" t="s">
        <v>186</v>
      </c>
      <c r="I5" s="62" t="s">
        <v>187</v>
      </c>
      <c r="J5" s="62" t="s">
        <v>188</v>
      </c>
      <c r="K5" s="62" t="s">
        <v>189</v>
      </c>
      <c r="L5" s="62" t="s">
        <v>190</v>
      </c>
      <c r="M5" s="62" t="s">
        <v>191</v>
      </c>
      <c r="N5" s="62" t="s">
        <v>192</v>
      </c>
      <c r="O5" s="63" t="s">
        <v>193</v>
      </c>
      <c r="P5" s="63" t="s">
        <v>182</v>
      </c>
      <c r="Q5" s="63" t="s">
        <v>183</v>
      </c>
      <c r="R5" s="63" t="s">
        <v>184</v>
      </c>
      <c r="S5" s="250"/>
      <c r="T5" s="40" t="s">
        <v>194</v>
      </c>
      <c r="U5" s="40" t="s">
        <v>195</v>
      </c>
      <c r="V5" s="40" t="s">
        <v>196</v>
      </c>
      <c r="W5" s="40" t="s">
        <v>197</v>
      </c>
      <c r="X5" s="40" t="s">
        <v>198</v>
      </c>
      <c r="Y5" s="40" t="s">
        <v>199</v>
      </c>
      <c r="Z5" s="40" t="s">
        <v>200</v>
      </c>
      <c r="AA5" s="40" t="s">
        <v>201</v>
      </c>
      <c r="AB5" s="40" t="s">
        <v>198</v>
      </c>
      <c r="AC5" s="40" t="s">
        <v>199</v>
      </c>
      <c r="AD5" s="40" t="s">
        <v>200</v>
      </c>
      <c r="AE5" s="40" t="s">
        <v>202</v>
      </c>
      <c r="AF5" s="40" t="s">
        <v>203</v>
      </c>
      <c r="AG5" s="40" t="s">
        <v>185</v>
      </c>
      <c r="AH5" s="40" t="s">
        <v>186</v>
      </c>
      <c r="AI5" s="40" t="s">
        <v>187</v>
      </c>
      <c r="AJ5" s="40" t="s">
        <v>204</v>
      </c>
      <c r="AK5" s="40" t="s">
        <v>205</v>
      </c>
      <c r="AL5" s="40" t="s">
        <v>206</v>
      </c>
      <c r="AM5" s="40" t="s">
        <v>207</v>
      </c>
      <c r="AN5" s="40" t="s">
        <v>208</v>
      </c>
      <c r="AO5" s="40" t="s">
        <v>193</v>
      </c>
      <c r="AP5" s="40" t="s">
        <v>209</v>
      </c>
      <c r="AQ5" s="40" t="s">
        <v>183</v>
      </c>
      <c r="AR5" s="40" t="s">
        <v>184</v>
      </c>
      <c r="AS5" s="40" t="s">
        <v>210</v>
      </c>
      <c r="AT5" s="40" t="s">
        <v>211</v>
      </c>
      <c r="AU5" s="40" t="s">
        <v>186</v>
      </c>
      <c r="AV5" s="40" t="s">
        <v>187</v>
      </c>
      <c r="AW5" s="40" t="s">
        <v>188</v>
      </c>
      <c r="AX5" s="40" t="s">
        <v>212</v>
      </c>
      <c r="AY5" s="40" t="s">
        <v>190</v>
      </c>
      <c r="AZ5" s="40" t="s">
        <v>191</v>
      </c>
      <c r="BA5" s="40" t="s">
        <v>192</v>
      </c>
      <c r="BB5" s="76"/>
    </row>
    <row r="6" spans="1:54" s="45" customFormat="1" ht="32.25" customHeight="1" x14ac:dyDescent="0.2">
      <c r="A6" s="79" t="s">
        <v>213</v>
      </c>
      <c r="B6" s="41">
        <v>1</v>
      </c>
      <c r="C6" s="41">
        <f>B6+1</f>
        <v>2</v>
      </c>
      <c r="D6" s="41">
        <f t="shared" ref="D6:BA6" si="0">C6+1</f>
        <v>3</v>
      </c>
      <c r="E6" s="41">
        <f t="shared" si="0"/>
        <v>4</v>
      </c>
      <c r="F6" s="41">
        <f t="shared" si="0"/>
        <v>5</v>
      </c>
      <c r="G6" s="41">
        <f t="shared" si="0"/>
        <v>6</v>
      </c>
      <c r="H6" s="41">
        <f t="shared" si="0"/>
        <v>7</v>
      </c>
      <c r="I6" s="41">
        <f t="shared" si="0"/>
        <v>8</v>
      </c>
      <c r="J6" s="41">
        <f t="shared" si="0"/>
        <v>9</v>
      </c>
      <c r="K6" s="41">
        <f t="shared" si="0"/>
        <v>10</v>
      </c>
      <c r="L6" s="41">
        <f t="shared" si="0"/>
        <v>11</v>
      </c>
      <c r="M6" s="41">
        <f t="shared" si="0"/>
        <v>12</v>
      </c>
      <c r="N6" s="41">
        <f t="shared" si="0"/>
        <v>13</v>
      </c>
      <c r="O6" s="41">
        <f t="shared" si="0"/>
        <v>14</v>
      </c>
      <c r="P6" s="41">
        <f t="shared" si="0"/>
        <v>15</v>
      </c>
      <c r="Q6" s="41">
        <f t="shared" si="0"/>
        <v>16</v>
      </c>
      <c r="R6" s="41">
        <f t="shared" si="0"/>
        <v>17</v>
      </c>
      <c r="S6" s="41">
        <f t="shared" si="0"/>
        <v>18</v>
      </c>
      <c r="T6" s="41">
        <f t="shared" si="0"/>
        <v>19</v>
      </c>
      <c r="U6" s="41">
        <f t="shared" si="0"/>
        <v>20</v>
      </c>
      <c r="V6" s="41">
        <f t="shared" si="0"/>
        <v>21</v>
      </c>
      <c r="W6" s="41">
        <f t="shared" si="0"/>
        <v>22</v>
      </c>
      <c r="X6" s="41">
        <f t="shared" si="0"/>
        <v>23</v>
      </c>
      <c r="Y6" s="41">
        <f t="shared" si="0"/>
        <v>24</v>
      </c>
      <c r="Z6" s="41">
        <f t="shared" si="0"/>
        <v>25</v>
      </c>
      <c r="AA6" s="41">
        <f t="shared" si="0"/>
        <v>26</v>
      </c>
      <c r="AB6" s="41">
        <f t="shared" si="0"/>
        <v>27</v>
      </c>
      <c r="AC6" s="41">
        <f t="shared" si="0"/>
        <v>28</v>
      </c>
      <c r="AD6" s="41">
        <f t="shared" si="0"/>
        <v>29</v>
      </c>
      <c r="AE6" s="41">
        <f t="shared" si="0"/>
        <v>30</v>
      </c>
      <c r="AF6" s="41">
        <f t="shared" si="0"/>
        <v>31</v>
      </c>
      <c r="AG6" s="41">
        <f t="shared" si="0"/>
        <v>32</v>
      </c>
      <c r="AH6" s="41">
        <f t="shared" si="0"/>
        <v>33</v>
      </c>
      <c r="AI6" s="41">
        <f t="shared" si="0"/>
        <v>34</v>
      </c>
      <c r="AJ6" s="41">
        <f t="shared" si="0"/>
        <v>35</v>
      </c>
      <c r="AK6" s="41">
        <f t="shared" si="0"/>
        <v>36</v>
      </c>
      <c r="AL6" s="41">
        <f t="shared" si="0"/>
        <v>37</v>
      </c>
      <c r="AM6" s="41">
        <f t="shared" si="0"/>
        <v>38</v>
      </c>
      <c r="AN6" s="41">
        <f t="shared" si="0"/>
        <v>39</v>
      </c>
      <c r="AO6" s="41">
        <f t="shared" si="0"/>
        <v>40</v>
      </c>
      <c r="AP6" s="41">
        <f t="shared" si="0"/>
        <v>41</v>
      </c>
      <c r="AQ6" s="41">
        <f t="shared" si="0"/>
        <v>42</v>
      </c>
      <c r="AR6" s="41">
        <f t="shared" si="0"/>
        <v>43</v>
      </c>
      <c r="AS6" s="41">
        <f t="shared" si="0"/>
        <v>44</v>
      </c>
      <c r="AT6" s="41">
        <f t="shared" si="0"/>
        <v>45</v>
      </c>
      <c r="AU6" s="41">
        <f t="shared" si="0"/>
        <v>46</v>
      </c>
      <c r="AV6" s="41">
        <f t="shared" si="0"/>
        <v>47</v>
      </c>
      <c r="AW6" s="41">
        <f t="shared" si="0"/>
        <v>48</v>
      </c>
      <c r="AX6" s="41">
        <f t="shared" si="0"/>
        <v>49</v>
      </c>
      <c r="AY6" s="41">
        <f t="shared" si="0"/>
        <v>50</v>
      </c>
      <c r="AZ6" s="41">
        <f t="shared" si="0"/>
        <v>51</v>
      </c>
      <c r="BA6" s="41">
        <f t="shared" si="0"/>
        <v>52</v>
      </c>
      <c r="BB6" s="76"/>
    </row>
    <row r="7" spans="1:54" s="77" customFormat="1" ht="15.75" customHeight="1" x14ac:dyDescent="0.2">
      <c r="A7" s="252">
        <v>1</v>
      </c>
      <c r="B7" s="252"/>
      <c r="C7" s="252"/>
      <c r="D7" s="252"/>
      <c r="E7" s="252"/>
      <c r="F7" s="252"/>
      <c r="G7" s="251"/>
      <c r="H7" s="254">
        <v>17</v>
      </c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2" t="s">
        <v>214</v>
      </c>
      <c r="T7" s="252" t="s">
        <v>214</v>
      </c>
      <c r="U7" s="251"/>
      <c r="V7" s="251"/>
      <c r="W7" s="251"/>
      <c r="X7" s="251"/>
      <c r="Y7" s="251"/>
      <c r="Z7" s="251"/>
      <c r="AA7" s="251"/>
      <c r="AB7" s="251"/>
      <c r="AC7" s="251"/>
      <c r="AD7" s="253">
        <v>22.5</v>
      </c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58"/>
      <c r="AR7" s="252" t="s">
        <v>240</v>
      </c>
      <c r="AS7" s="252" t="s">
        <v>214</v>
      </c>
      <c r="AT7" s="252" t="s">
        <v>214</v>
      </c>
      <c r="AU7" s="252" t="s">
        <v>214</v>
      </c>
      <c r="AV7" s="252" t="s">
        <v>214</v>
      </c>
      <c r="AW7" s="252" t="s">
        <v>214</v>
      </c>
      <c r="AX7" s="252" t="s">
        <v>214</v>
      </c>
      <c r="AY7" s="252" t="s">
        <v>214</v>
      </c>
      <c r="AZ7" s="252" t="s">
        <v>214</v>
      </c>
      <c r="BA7" s="252" t="s">
        <v>214</v>
      </c>
      <c r="BB7" s="255"/>
    </row>
    <row r="8" spans="1:54" s="77" customFormat="1" ht="15.75" customHeight="1" x14ac:dyDescent="0.2">
      <c r="A8" s="252"/>
      <c r="B8" s="252"/>
      <c r="C8" s="252"/>
      <c r="D8" s="252"/>
      <c r="E8" s="252"/>
      <c r="F8" s="252"/>
      <c r="G8" s="251"/>
      <c r="H8" s="254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2"/>
      <c r="T8" s="252"/>
      <c r="U8" s="251"/>
      <c r="V8" s="251"/>
      <c r="W8" s="251"/>
      <c r="X8" s="251"/>
      <c r="Y8" s="251"/>
      <c r="Z8" s="251"/>
      <c r="AA8" s="251"/>
      <c r="AB8" s="251"/>
      <c r="AC8" s="251"/>
      <c r="AD8" s="253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58" t="s">
        <v>240</v>
      </c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5"/>
    </row>
    <row r="9" spans="1:54" s="77" customFormat="1" ht="15.75" customHeight="1" x14ac:dyDescent="0.2">
      <c r="A9" s="252">
        <v>2</v>
      </c>
      <c r="B9" s="252"/>
      <c r="C9" s="252"/>
      <c r="D9" s="252"/>
      <c r="E9" s="252"/>
      <c r="F9" s="252"/>
      <c r="G9" s="251"/>
      <c r="H9" s="253">
        <v>15.5</v>
      </c>
      <c r="I9" s="251"/>
      <c r="J9" s="251"/>
      <c r="K9" s="251"/>
      <c r="L9" s="251"/>
      <c r="M9" s="256"/>
      <c r="N9" s="251" t="s">
        <v>238</v>
      </c>
      <c r="O9" s="251"/>
      <c r="P9" s="251"/>
      <c r="Q9" s="251"/>
      <c r="R9" s="58"/>
      <c r="S9" s="252" t="s">
        <v>214</v>
      </c>
      <c r="T9" s="252" t="s">
        <v>214</v>
      </c>
      <c r="U9" s="251"/>
      <c r="V9" s="251"/>
      <c r="W9" s="251"/>
      <c r="X9" s="251"/>
      <c r="Y9" s="251"/>
      <c r="Z9" s="251"/>
      <c r="AA9" s="251"/>
      <c r="AB9" s="251"/>
      <c r="AC9" s="251"/>
      <c r="AD9" s="253">
        <v>18</v>
      </c>
      <c r="AE9" s="251"/>
      <c r="AF9" s="251"/>
      <c r="AG9" s="251" t="s">
        <v>238</v>
      </c>
      <c r="AH9" s="251" t="s">
        <v>238</v>
      </c>
      <c r="AI9" s="251"/>
      <c r="AJ9" s="251"/>
      <c r="AK9" s="251"/>
      <c r="AL9" s="251"/>
      <c r="AM9" s="251"/>
      <c r="AN9" s="251"/>
      <c r="AO9" s="251" t="s">
        <v>240</v>
      </c>
      <c r="AP9" s="251" t="s">
        <v>238</v>
      </c>
      <c r="AQ9" s="251" t="s">
        <v>238</v>
      </c>
      <c r="AR9" s="251" t="s">
        <v>238</v>
      </c>
      <c r="AS9" s="251" t="s">
        <v>238</v>
      </c>
      <c r="AT9" s="252" t="s">
        <v>214</v>
      </c>
      <c r="AU9" s="252" t="s">
        <v>214</v>
      </c>
      <c r="AV9" s="252" t="s">
        <v>214</v>
      </c>
      <c r="AW9" s="252" t="s">
        <v>214</v>
      </c>
      <c r="AX9" s="252" t="s">
        <v>214</v>
      </c>
      <c r="AY9" s="252" t="s">
        <v>214</v>
      </c>
      <c r="AZ9" s="252" t="s">
        <v>214</v>
      </c>
      <c r="BA9" s="252" t="s">
        <v>214</v>
      </c>
      <c r="BB9" s="255"/>
    </row>
    <row r="10" spans="1:54" s="77" customFormat="1" ht="15.75" customHeight="1" x14ac:dyDescent="0.2">
      <c r="A10" s="252"/>
      <c r="B10" s="252"/>
      <c r="C10" s="252"/>
      <c r="D10" s="252"/>
      <c r="E10" s="252"/>
      <c r="F10" s="252"/>
      <c r="G10" s="251"/>
      <c r="H10" s="253"/>
      <c r="I10" s="251"/>
      <c r="J10" s="251"/>
      <c r="K10" s="251"/>
      <c r="L10" s="251"/>
      <c r="M10" s="256"/>
      <c r="N10" s="251"/>
      <c r="O10" s="251"/>
      <c r="P10" s="251"/>
      <c r="Q10" s="251"/>
      <c r="R10" s="58" t="s">
        <v>240</v>
      </c>
      <c r="S10" s="252"/>
      <c r="T10" s="252"/>
      <c r="U10" s="251"/>
      <c r="V10" s="251"/>
      <c r="W10" s="251"/>
      <c r="X10" s="251"/>
      <c r="Y10" s="251"/>
      <c r="Z10" s="251"/>
      <c r="AA10" s="251"/>
      <c r="AB10" s="251"/>
      <c r="AC10" s="251"/>
      <c r="AD10" s="253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2"/>
      <c r="AU10" s="252"/>
      <c r="AV10" s="252"/>
      <c r="AW10" s="252"/>
      <c r="AX10" s="252"/>
      <c r="AY10" s="252"/>
      <c r="AZ10" s="252"/>
      <c r="BA10" s="252"/>
      <c r="BB10" s="255"/>
    </row>
    <row r="11" spans="1:54" s="77" customFormat="1" ht="30.75" customHeight="1" x14ac:dyDescent="0.2">
      <c r="A11" s="42">
        <v>3</v>
      </c>
      <c r="B11" s="42"/>
      <c r="C11" s="42"/>
      <c r="D11" s="42"/>
      <c r="E11" s="42"/>
      <c r="F11" s="42"/>
      <c r="G11" s="58"/>
      <c r="H11" s="59">
        <v>12</v>
      </c>
      <c r="I11" s="58"/>
      <c r="J11" s="58" t="s">
        <v>238</v>
      </c>
      <c r="K11" s="58" t="s">
        <v>238</v>
      </c>
      <c r="L11" s="58"/>
      <c r="M11" s="42"/>
      <c r="N11" s="58" t="s">
        <v>238</v>
      </c>
      <c r="O11" s="136" t="s">
        <v>259</v>
      </c>
      <c r="P11" s="58"/>
      <c r="Q11" s="58"/>
      <c r="R11" s="58" t="s">
        <v>240</v>
      </c>
      <c r="S11" s="42" t="s">
        <v>214</v>
      </c>
      <c r="T11" s="42" t="s">
        <v>214</v>
      </c>
      <c r="U11" s="58"/>
      <c r="V11" s="58"/>
      <c r="W11" s="58"/>
      <c r="X11" s="58"/>
      <c r="Y11" s="58" t="s">
        <v>238</v>
      </c>
      <c r="Z11" s="58" t="s">
        <v>238</v>
      </c>
      <c r="AA11" s="58"/>
      <c r="AB11" s="58"/>
      <c r="AC11" s="58" t="s">
        <v>238</v>
      </c>
      <c r="AD11" s="61">
        <v>12</v>
      </c>
      <c r="AE11" s="58"/>
      <c r="AF11" s="58" t="s">
        <v>238</v>
      </c>
      <c r="AG11" s="58" t="s">
        <v>238</v>
      </c>
      <c r="AH11" s="139" t="s">
        <v>259</v>
      </c>
      <c r="AI11" s="58"/>
      <c r="AJ11" s="58"/>
      <c r="AK11" s="58"/>
      <c r="AL11" s="58"/>
      <c r="AM11" s="58" t="s">
        <v>240</v>
      </c>
      <c r="AN11" s="58" t="s">
        <v>259</v>
      </c>
      <c r="AO11" s="58" t="s">
        <v>259</v>
      </c>
      <c r="AP11" s="58" t="s">
        <v>259</v>
      </c>
      <c r="AQ11" s="42" t="s">
        <v>259</v>
      </c>
      <c r="AR11" s="42" t="s">
        <v>259</v>
      </c>
      <c r="AS11" s="42" t="s">
        <v>214</v>
      </c>
      <c r="AT11" s="42" t="s">
        <v>214</v>
      </c>
      <c r="AU11" s="42" t="s">
        <v>214</v>
      </c>
      <c r="AV11" s="42" t="s">
        <v>214</v>
      </c>
      <c r="AW11" s="42" t="s">
        <v>214</v>
      </c>
      <c r="AX11" s="42" t="s">
        <v>214</v>
      </c>
      <c r="AY11" s="42" t="s">
        <v>214</v>
      </c>
      <c r="AZ11" s="42" t="s">
        <v>214</v>
      </c>
      <c r="BA11" s="42" t="s">
        <v>214</v>
      </c>
      <c r="BB11" s="78"/>
    </row>
    <row r="12" spans="1:54" s="77" customFormat="1" ht="30" customHeight="1" x14ac:dyDescent="0.2">
      <c r="A12" s="42">
        <v>4</v>
      </c>
      <c r="B12" s="42" t="s">
        <v>259</v>
      </c>
      <c r="C12" s="42" t="s">
        <v>259</v>
      </c>
      <c r="D12" s="42" t="s">
        <v>259</v>
      </c>
      <c r="E12" s="42" t="s">
        <v>259</v>
      </c>
      <c r="F12" s="42" t="s">
        <v>259</v>
      </c>
      <c r="G12" s="58"/>
      <c r="H12" s="59">
        <v>8</v>
      </c>
      <c r="I12" s="58"/>
      <c r="J12" s="58"/>
      <c r="K12" s="58"/>
      <c r="L12" s="58" t="s">
        <v>259</v>
      </c>
      <c r="M12" s="60" t="s">
        <v>238</v>
      </c>
      <c r="N12" s="58" t="s">
        <v>238</v>
      </c>
      <c r="O12" s="58"/>
      <c r="P12" s="58"/>
      <c r="Q12" s="58"/>
      <c r="R12" s="58" t="s">
        <v>240</v>
      </c>
      <c r="S12" s="42" t="s">
        <v>214</v>
      </c>
      <c r="T12" s="42" t="s">
        <v>214</v>
      </c>
      <c r="U12" s="58"/>
      <c r="V12" s="58"/>
      <c r="W12" s="58" t="s">
        <v>238</v>
      </c>
      <c r="X12" s="58"/>
      <c r="Y12" s="142" t="s">
        <v>279</v>
      </c>
      <c r="Z12" s="58"/>
      <c r="AA12" s="58"/>
      <c r="AB12" s="58"/>
      <c r="AC12" s="58">
        <v>7</v>
      </c>
      <c r="AD12" s="139" t="s">
        <v>259</v>
      </c>
      <c r="AE12" s="139" t="s">
        <v>259</v>
      </c>
      <c r="AF12" s="58" t="s">
        <v>259</v>
      </c>
      <c r="AG12" s="58" t="s">
        <v>259</v>
      </c>
      <c r="AH12" s="58" t="s">
        <v>240</v>
      </c>
      <c r="AI12" s="43" t="s">
        <v>215</v>
      </c>
      <c r="AJ12" s="43" t="s">
        <v>215</v>
      </c>
      <c r="AK12" s="43" t="s">
        <v>215</v>
      </c>
      <c r="AL12" s="43" t="s">
        <v>215</v>
      </c>
      <c r="AM12" s="43" t="s">
        <v>216</v>
      </c>
      <c r="AN12" s="43" t="s">
        <v>216</v>
      </c>
      <c r="AO12" s="43" t="s">
        <v>216</v>
      </c>
      <c r="AP12" s="43" t="s">
        <v>216</v>
      </c>
      <c r="AQ12" s="43" t="s">
        <v>216</v>
      </c>
      <c r="AR12" s="43" t="s">
        <v>216</v>
      </c>
      <c r="AS12" s="58" t="s">
        <v>217</v>
      </c>
      <c r="AT12" s="58" t="s">
        <v>217</v>
      </c>
      <c r="AU12" s="58" t="s">
        <v>217</v>
      </c>
      <c r="AV12" s="58" t="s">
        <v>217</v>
      </c>
      <c r="AW12" s="58" t="s">
        <v>217</v>
      </c>
      <c r="AX12" s="58" t="s">
        <v>217</v>
      </c>
      <c r="AY12" s="58" t="s">
        <v>217</v>
      </c>
      <c r="AZ12" s="58" t="s">
        <v>217</v>
      </c>
      <c r="BA12" s="58" t="s">
        <v>217</v>
      </c>
      <c r="BB12" s="78"/>
    </row>
    <row r="13" spans="1:54" s="45" customFormat="1" ht="18.75" customHeight="1" x14ac:dyDescent="0.2">
      <c r="A13" s="68"/>
      <c r="B13" s="68"/>
      <c r="C13" s="68"/>
      <c r="D13" s="68"/>
      <c r="E13" s="68"/>
      <c r="F13" s="68"/>
      <c r="G13" s="69"/>
      <c r="H13" s="69"/>
      <c r="I13" s="69"/>
      <c r="J13" s="69"/>
      <c r="K13" s="46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70"/>
      <c r="W13" s="70"/>
      <c r="X13" s="69"/>
      <c r="Y13" s="69"/>
      <c r="Z13" s="69"/>
      <c r="AA13" s="69"/>
      <c r="AB13" s="69"/>
      <c r="AC13" s="69"/>
      <c r="AD13" s="69"/>
      <c r="AE13" s="69"/>
      <c r="AF13" s="46"/>
      <c r="AG13" s="71"/>
      <c r="AH13" s="71"/>
      <c r="AI13" s="71"/>
      <c r="AJ13" s="71"/>
      <c r="AK13" s="71"/>
      <c r="AL13" s="47"/>
      <c r="AM13" s="47"/>
      <c r="AN13" s="47"/>
      <c r="AO13" s="47"/>
      <c r="AP13" s="48"/>
      <c r="AQ13" s="47"/>
      <c r="AR13" s="47"/>
      <c r="AS13" s="69"/>
      <c r="AT13" s="69"/>
      <c r="AU13" s="69"/>
      <c r="AV13" s="69"/>
      <c r="AW13" s="69"/>
      <c r="AX13" s="69"/>
      <c r="AY13" s="69"/>
      <c r="AZ13" s="69"/>
      <c r="BA13" s="69"/>
      <c r="BB13" s="44"/>
    </row>
    <row r="14" spans="1:54" x14ac:dyDescent="0.2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54" ht="14.25" x14ac:dyDescent="0.2">
      <c r="C15" s="72" t="s">
        <v>218</v>
      </c>
      <c r="D15" s="72"/>
      <c r="E15" s="72"/>
      <c r="F15" s="72"/>
      <c r="G15" s="72"/>
      <c r="AA15" s="141"/>
    </row>
    <row r="18" spans="1:53" s="49" customFormat="1" ht="18" x14ac:dyDescent="0.25">
      <c r="A18" s="73"/>
      <c r="B18" s="73" t="s">
        <v>219</v>
      </c>
      <c r="C18" s="73"/>
      <c r="D18" s="73"/>
      <c r="E18" s="73"/>
      <c r="F18" s="73"/>
      <c r="G18" s="73"/>
      <c r="H18" s="73"/>
      <c r="I18" s="73" t="s">
        <v>220</v>
      </c>
      <c r="J18" s="73"/>
      <c r="K18" s="73"/>
      <c r="L18" s="73"/>
      <c r="M18" s="73"/>
      <c r="N18" s="73"/>
      <c r="O18" s="73"/>
      <c r="P18" s="73"/>
      <c r="Q18" s="73" t="s">
        <v>221</v>
      </c>
      <c r="R18" s="73"/>
      <c r="S18" s="73"/>
      <c r="T18" s="73"/>
      <c r="U18" s="73"/>
      <c r="V18" s="73"/>
      <c r="W18" s="73"/>
      <c r="X18" s="73"/>
      <c r="Y18" s="73" t="s">
        <v>222</v>
      </c>
      <c r="Z18" s="73"/>
      <c r="AA18" s="73"/>
      <c r="AB18" s="73"/>
      <c r="AC18" s="73"/>
      <c r="AD18" s="73"/>
      <c r="AE18" s="73"/>
      <c r="AF18" s="73"/>
      <c r="AG18" s="73" t="s">
        <v>223</v>
      </c>
      <c r="AH18" s="73"/>
      <c r="AI18" s="73"/>
      <c r="AJ18" s="73"/>
      <c r="AK18" s="73"/>
      <c r="AL18" s="73"/>
      <c r="AM18" s="73"/>
      <c r="AN18" s="73"/>
      <c r="AO18" s="73" t="s">
        <v>224</v>
      </c>
      <c r="AP18" s="73"/>
      <c r="AQ18" s="73"/>
      <c r="AR18" s="73"/>
      <c r="AS18" s="73"/>
      <c r="AT18" s="73"/>
      <c r="AU18" s="73"/>
      <c r="AV18" s="73"/>
      <c r="AW18" s="73" t="s">
        <v>156</v>
      </c>
      <c r="AX18" s="73"/>
      <c r="AY18" s="73"/>
      <c r="AZ18" s="73"/>
      <c r="BA18" s="73"/>
    </row>
    <row r="19" spans="1:53" s="49" customFormat="1" ht="18" x14ac:dyDescent="0.25">
      <c r="A19" s="73"/>
      <c r="B19" s="73" t="s">
        <v>225</v>
      </c>
      <c r="C19" s="73"/>
      <c r="D19" s="73"/>
      <c r="E19" s="73"/>
      <c r="F19" s="73"/>
      <c r="G19" s="73"/>
      <c r="H19" s="73"/>
      <c r="I19" s="73" t="s">
        <v>226</v>
      </c>
      <c r="J19" s="73"/>
      <c r="K19" s="73"/>
      <c r="L19" s="73"/>
      <c r="M19" s="73"/>
      <c r="N19" s="73"/>
      <c r="O19" s="73"/>
      <c r="P19" s="73"/>
      <c r="Q19" s="73" t="s">
        <v>227</v>
      </c>
      <c r="R19" s="73"/>
      <c r="S19" s="73"/>
      <c r="T19" s="73"/>
      <c r="U19" s="73"/>
      <c r="V19" s="73"/>
      <c r="W19" s="73"/>
      <c r="X19" s="73"/>
      <c r="Y19" s="73" t="s">
        <v>228</v>
      </c>
      <c r="Z19" s="73"/>
      <c r="AA19" s="73"/>
      <c r="AB19" s="73"/>
      <c r="AC19" s="73"/>
      <c r="AD19" s="73"/>
      <c r="AE19" s="73"/>
      <c r="AF19" s="73"/>
      <c r="AG19" s="73" t="s">
        <v>229</v>
      </c>
      <c r="AH19" s="73"/>
      <c r="AI19" s="73"/>
      <c r="AJ19" s="73"/>
      <c r="AK19" s="73"/>
      <c r="AL19" s="73"/>
      <c r="AM19" s="73"/>
      <c r="AN19" s="73"/>
      <c r="AO19" s="73" t="s">
        <v>230</v>
      </c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</row>
    <row r="20" spans="1:53" s="49" customFormat="1" ht="18" x14ac:dyDescent="0.25">
      <c r="A20" s="73"/>
      <c r="B20" s="73"/>
      <c r="C20" s="73"/>
      <c r="D20" s="73"/>
      <c r="E20" s="73"/>
      <c r="F20" s="73"/>
      <c r="G20" s="73"/>
      <c r="H20" s="73"/>
      <c r="I20" s="73" t="s">
        <v>231</v>
      </c>
      <c r="J20" s="73"/>
      <c r="K20" s="73"/>
      <c r="L20" s="73"/>
      <c r="M20" s="73"/>
      <c r="N20" s="73"/>
      <c r="O20" s="73"/>
      <c r="P20" s="73"/>
      <c r="Q20" s="73" t="s">
        <v>232</v>
      </c>
      <c r="R20" s="73"/>
      <c r="S20" s="73"/>
      <c r="T20" s="73"/>
      <c r="U20" s="73"/>
      <c r="V20" s="73"/>
      <c r="W20" s="73"/>
      <c r="X20" s="73"/>
      <c r="Y20" s="73" t="s">
        <v>233</v>
      </c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 t="s">
        <v>229</v>
      </c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</row>
    <row r="21" spans="1:53" s="49" customFormat="1" ht="18" x14ac:dyDescent="0.25">
      <c r="A21" s="73"/>
      <c r="B21" s="73"/>
      <c r="C21" s="73"/>
      <c r="D21" s="73"/>
      <c r="E21" s="73"/>
      <c r="F21" s="73"/>
      <c r="G21" s="73"/>
      <c r="H21" s="73"/>
      <c r="I21" s="73" t="s">
        <v>234</v>
      </c>
      <c r="J21" s="73"/>
      <c r="K21" s="73"/>
      <c r="L21" s="73"/>
      <c r="M21" s="73"/>
      <c r="N21" s="73"/>
      <c r="O21" s="73"/>
      <c r="P21" s="73"/>
      <c r="Q21" s="73" t="s">
        <v>235</v>
      </c>
      <c r="R21" s="73"/>
      <c r="S21" s="73"/>
      <c r="T21" s="73"/>
      <c r="U21" s="73"/>
      <c r="V21" s="73"/>
      <c r="W21" s="73"/>
      <c r="X21" s="73"/>
      <c r="Y21" s="73" t="s">
        <v>236</v>
      </c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</row>
    <row r="22" spans="1:53" s="49" customFormat="1" ht="18" x14ac:dyDescent="0.25">
      <c r="A22" s="73"/>
      <c r="B22" s="73"/>
      <c r="C22" s="73"/>
      <c r="D22" s="73"/>
      <c r="E22" s="73"/>
      <c r="F22" s="73"/>
      <c r="G22" s="73"/>
      <c r="H22" s="73"/>
      <c r="I22" s="73" t="s">
        <v>237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</row>
    <row r="25" spans="1:53" s="50" customFormat="1" ht="18" x14ac:dyDescent="0.25">
      <c r="A25" s="74"/>
      <c r="B25" s="74"/>
      <c r="C25" s="70"/>
      <c r="D25" s="58"/>
      <c r="E25" s="74"/>
      <c r="F25" s="74"/>
      <c r="G25" s="74"/>
      <c r="H25" s="74"/>
      <c r="I25" s="74"/>
      <c r="J25" s="74"/>
      <c r="K25" s="42" t="s">
        <v>238</v>
      </c>
      <c r="L25" s="74"/>
      <c r="M25" s="74"/>
      <c r="N25" s="74"/>
      <c r="O25" s="74"/>
      <c r="P25" s="74"/>
      <c r="Q25" s="74"/>
      <c r="R25" s="74"/>
      <c r="S25" s="42" t="s">
        <v>239</v>
      </c>
      <c r="T25" s="74"/>
      <c r="U25" s="74"/>
      <c r="V25" s="74"/>
      <c r="W25" s="74"/>
      <c r="X25" s="74"/>
      <c r="Y25" s="74"/>
      <c r="Z25" s="74"/>
      <c r="AA25" s="42" t="s">
        <v>215</v>
      </c>
      <c r="AB25" s="74"/>
      <c r="AC25" s="74"/>
      <c r="AD25" s="74"/>
      <c r="AE25" s="74"/>
      <c r="AF25" s="74"/>
      <c r="AG25" s="74"/>
      <c r="AH25" s="74"/>
      <c r="AI25" s="42" t="s">
        <v>240</v>
      </c>
      <c r="AJ25" s="74"/>
      <c r="AK25" s="74"/>
      <c r="AL25" s="74"/>
      <c r="AM25" s="74"/>
      <c r="AN25" s="74"/>
      <c r="AO25" s="74"/>
      <c r="AP25" s="74"/>
      <c r="AQ25" s="42" t="s">
        <v>216</v>
      </c>
      <c r="AR25" s="74"/>
      <c r="AS25" s="74"/>
      <c r="AT25" s="74"/>
      <c r="AU25" s="74"/>
      <c r="AV25" s="74"/>
      <c r="AW25" s="74"/>
      <c r="AX25" s="74"/>
      <c r="AY25" s="42" t="s">
        <v>214</v>
      </c>
      <c r="AZ25" s="74"/>
      <c r="BA25" s="74"/>
    </row>
    <row r="34" spans="1:53" s="45" customFormat="1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</row>
    <row r="35" spans="1:53" s="45" customFormat="1" x14ac:dyDescent="0.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</row>
    <row r="36" spans="1:53" s="45" customFormat="1" x14ac:dyDescent="0.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</row>
    <row r="37" spans="1:53" s="45" customFormat="1" x14ac:dyDescent="0.2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</row>
    <row r="38" spans="1:53" s="45" customFormat="1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</row>
    <row r="39" spans="1:53" s="45" customFormat="1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</row>
    <row r="40" spans="1:53" s="45" customForma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</row>
    <row r="41" spans="1:53" s="45" customFormat="1" x14ac:dyDescent="0.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</row>
    <row r="42" spans="1:53" s="45" customFormat="1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</row>
    <row r="43" spans="1:53" s="45" customFormat="1" x14ac:dyDescent="0.2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</row>
    <row r="44" spans="1:53" s="45" customFormat="1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</row>
    <row r="45" spans="1:53" s="45" customFormat="1" x14ac:dyDescent="0.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</row>
    <row r="46" spans="1:53" s="45" customFormat="1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</row>
    <row r="47" spans="1:53" s="45" customFormat="1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</row>
    <row r="48" spans="1:53" s="45" customFormat="1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</row>
    <row r="49" spans="1:53" s="45" customFormat="1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</row>
    <row r="50" spans="1:53" s="45" customFormat="1" x14ac:dyDescent="0.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</row>
    <row r="51" spans="1:53" s="45" customFormat="1" x14ac:dyDescent="0.2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</row>
    <row r="52" spans="1:53" s="45" customFormat="1" x14ac:dyDescent="0.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</row>
    <row r="53" spans="1:53" s="45" customForma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</row>
    <row r="54" spans="1:53" s="45" customFormat="1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</row>
    <row r="55" spans="1:53" s="45" customFormat="1" x14ac:dyDescent="0.2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</row>
    <row r="56" spans="1:53" s="45" customFormat="1" x14ac:dyDescent="0.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</row>
    <row r="57" spans="1:53" s="45" customFormat="1" x14ac:dyDescent="0.2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</row>
    <row r="58" spans="1:53" s="45" customFormat="1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</row>
    <row r="59" spans="1:53" s="45" customFormat="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</row>
    <row r="60" spans="1:53" s="45" customFormat="1" x14ac:dyDescent="0.2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</row>
  </sheetData>
  <mergeCells count="121">
    <mergeCell ref="AO7:AO8"/>
    <mergeCell ref="AY9:AY10"/>
    <mergeCell ref="AU7:AU8"/>
    <mergeCell ref="AP9:AP10"/>
    <mergeCell ref="AV9:AV10"/>
    <mergeCell ref="AW9:AW10"/>
    <mergeCell ref="AX9:AX10"/>
    <mergeCell ref="AV7:AV8"/>
    <mergeCell ref="AW7:AW8"/>
    <mergeCell ref="AN9:AN10"/>
    <mergeCell ref="AG9:AG10"/>
    <mergeCell ref="AH9:AH10"/>
    <mergeCell ref="AI9:AI10"/>
    <mergeCell ref="AJ9:AJ10"/>
    <mergeCell ref="AK9:AK10"/>
    <mergeCell ref="AL9:AL10"/>
    <mergeCell ref="BB9:BB10"/>
    <mergeCell ref="AR9:AR10"/>
    <mergeCell ref="AQ9:AQ10"/>
    <mergeCell ref="AS9:AS10"/>
    <mergeCell ref="AT9:AT10"/>
    <mergeCell ref="AU9:AU10"/>
    <mergeCell ref="BA9:BA10"/>
    <mergeCell ref="AZ9:AZ10"/>
    <mergeCell ref="AO9:AO10"/>
    <mergeCell ref="A9:A10"/>
    <mergeCell ref="E9:E10"/>
    <mergeCell ref="F9:F10"/>
    <mergeCell ref="G9:G10"/>
    <mergeCell ref="H9:H10"/>
    <mergeCell ref="I9:I10"/>
    <mergeCell ref="N9:N10"/>
    <mergeCell ref="O9:O10"/>
    <mergeCell ref="P9:P10"/>
    <mergeCell ref="BB7:BB8"/>
    <mergeCell ref="B9:B10"/>
    <mergeCell ref="C9:C10"/>
    <mergeCell ref="D9:D10"/>
    <mergeCell ref="J9:J10"/>
    <mergeCell ref="K9:K10"/>
    <mergeCell ref="L9:L10"/>
    <mergeCell ref="M9:M10"/>
    <mergeCell ref="S9:S10"/>
    <mergeCell ref="T9:T10"/>
    <mergeCell ref="Q9:Q10"/>
    <mergeCell ref="AE9:AE10"/>
    <mergeCell ref="AF9:AF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M9:AM10"/>
    <mergeCell ref="AO4:AR4"/>
    <mergeCell ref="K7:K8"/>
    <mergeCell ref="L7:L8"/>
    <mergeCell ref="A7:A8"/>
    <mergeCell ref="B7:B8"/>
    <mergeCell ref="AS4:AW4"/>
    <mergeCell ref="AX4:BA4"/>
    <mergeCell ref="AX7:AX8"/>
    <mergeCell ref="AY7:AY8"/>
    <mergeCell ref="AP7:AP8"/>
    <mergeCell ref="AR7:AR8"/>
    <mergeCell ref="AS7:AS8"/>
    <mergeCell ref="AT7:AT8"/>
    <mergeCell ref="AZ7:AZ8"/>
    <mergeCell ref="BA7:BA8"/>
    <mergeCell ref="C7:C8"/>
    <mergeCell ref="D7:D8"/>
    <mergeCell ref="E7:E8"/>
    <mergeCell ref="F7:F8"/>
    <mergeCell ref="G7:G8"/>
    <mergeCell ref="H7:H8"/>
    <mergeCell ref="I7:I8"/>
    <mergeCell ref="J7:J8"/>
    <mergeCell ref="T7:T8"/>
    <mergeCell ref="A4:A5"/>
    <mergeCell ref="B4:E4"/>
    <mergeCell ref="F4:F5"/>
    <mergeCell ref="G4:J4"/>
    <mergeCell ref="AL7:AL8"/>
    <mergeCell ref="P7:P8"/>
    <mergeCell ref="Q7:Q8"/>
    <mergeCell ref="R7:R8"/>
    <mergeCell ref="M7:M8"/>
    <mergeCell ref="N7:N8"/>
    <mergeCell ref="O7:O8"/>
    <mergeCell ref="S7:S8"/>
    <mergeCell ref="AE7:AE8"/>
    <mergeCell ref="AF7:AF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K4:N4"/>
    <mergeCell ref="AF4:AI4"/>
    <mergeCell ref="O4:R4"/>
    <mergeCell ref="S4:S5"/>
    <mergeCell ref="T4:W4"/>
    <mergeCell ref="X4:AA4"/>
    <mergeCell ref="AB4:AE4"/>
    <mergeCell ref="AJ4:AN4"/>
    <mergeCell ref="AG7:AG8"/>
    <mergeCell ref="AH7:AH8"/>
    <mergeCell ref="AI7:AI8"/>
    <mergeCell ref="AJ7:AJ8"/>
    <mergeCell ref="AK7:AK8"/>
    <mergeCell ref="AM7:AM8"/>
    <mergeCell ref="AN7:AN8"/>
  </mergeCells>
  <phoneticPr fontId="2" type="noConversion"/>
  <printOptions gridLines="1"/>
  <pageMargins left="0.39370078740157483" right="0.39370078740157483" top="0.55118110236220474" bottom="0.55118110236220474" header="0.51181102362204722" footer="0.51181102362204722"/>
  <pageSetup paperSize="9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topLeftCell="A52" zoomScaleNormal="100" workbookViewId="0">
      <selection activeCell="W11" sqref="W11"/>
    </sheetView>
  </sheetViews>
  <sheetFormatPr defaultRowHeight="12.75" x14ac:dyDescent="0.2"/>
  <cols>
    <col min="1" max="1" width="8.140625" bestFit="1" customWidth="1"/>
    <col min="2" max="2" width="37.5703125" customWidth="1"/>
    <col min="3" max="5" width="3.7109375" customWidth="1"/>
    <col min="6" max="6" width="10.7109375" customWidth="1"/>
    <col min="7" max="8" width="6.42578125" customWidth="1"/>
    <col min="9" max="9" width="6.140625" customWidth="1"/>
    <col min="10" max="10" width="4.85546875" customWidth="1"/>
    <col min="11" max="11" width="6.85546875" customWidth="1"/>
    <col min="12" max="19" width="6.140625" customWidth="1"/>
    <col min="20" max="20" width="5.28515625" customWidth="1"/>
  </cols>
  <sheetData>
    <row r="1" spans="1:19" x14ac:dyDescent="0.2">
      <c r="B1" s="263" t="s">
        <v>340</v>
      </c>
      <c r="C1" s="263"/>
      <c r="D1" s="263"/>
      <c r="E1" s="263"/>
      <c r="F1" s="263"/>
      <c r="G1" s="263"/>
      <c r="H1" s="263"/>
      <c r="I1" s="263"/>
      <c r="J1" s="263"/>
    </row>
    <row r="2" spans="1:19" s="3" customFormat="1" ht="33" customHeight="1" x14ac:dyDescent="0.2">
      <c r="A2" s="285" t="s">
        <v>12</v>
      </c>
      <c r="B2" s="282" t="s">
        <v>11</v>
      </c>
      <c r="C2" s="257" t="s">
        <v>10</v>
      </c>
      <c r="D2" s="258"/>
      <c r="E2" s="259"/>
      <c r="F2" s="260" t="s">
        <v>10</v>
      </c>
      <c r="G2" s="264" t="s">
        <v>9</v>
      </c>
      <c r="H2" s="265"/>
      <c r="I2" s="265"/>
      <c r="J2" s="265"/>
      <c r="K2" s="266"/>
      <c r="L2" s="295" t="s">
        <v>27</v>
      </c>
      <c r="M2" s="296"/>
      <c r="N2" s="296"/>
      <c r="O2" s="296"/>
      <c r="P2" s="296"/>
      <c r="Q2" s="296"/>
      <c r="R2" s="296"/>
      <c r="S2" s="296"/>
    </row>
    <row r="3" spans="1:19" s="3" customFormat="1" ht="11.25" customHeight="1" x14ac:dyDescent="0.2">
      <c r="A3" s="286"/>
      <c r="B3" s="283"/>
      <c r="C3" s="260" t="s">
        <v>267</v>
      </c>
      <c r="D3" s="260" t="s">
        <v>268</v>
      </c>
      <c r="E3" s="260" t="s">
        <v>269</v>
      </c>
      <c r="F3" s="261"/>
      <c r="G3" s="260" t="s">
        <v>8</v>
      </c>
      <c r="H3" s="260" t="s">
        <v>7</v>
      </c>
      <c r="I3" s="288" t="s">
        <v>5</v>
      </c>
      <c r="J3" s="289"/>
      <c r="K3" s="290"/>
      <c r="L3" s="270" t="s">
        <v>0</v>
      </c>
      <c r="M3" s="270"/>
      <c r="N3" s="270" t="s">
        <v>1</v>
      </c>
      <c r="O3" s="270"/>
      <c r="P3" s="270" t="s">
        <v>2</v>
      </c>
      <c r="Q3" s="270"/>
      <c r="R3" s="270" t="s">
        <v>3</v>
      </c>
      <c r="S3" s="270"/>
    </row>
    <row r="4" spans="1:19" s="3" customFormat="1" ht="22.15" customHeight="1" x14ac:dyDescent="0.2">
      <c r="A4" s="286"/>
      <c r="B4" s="283"/>
      <c r="C4" s="261"/>
      <c r="D4" s="261"/>
      <c r="E4" s="261"/>
      <c r="F4" s="261"/>
      <c r="G4" s="261"/>
      <c r="H4" s="261"/>
      <c r="I4" s="268" t="s">
        <v>6</v>
      </c>
      <c r="J4" s="267" t="s">
        <v>4</v>
      </c>
      <c r="K4" s="267"/>
      <c r="L4" s="55" t="s">
        <v>243</v>
      </c>
      <c r="M4" s="55" t="s">
        <v>244</v>
      </c>
      <c r="N4" s="55" t="s">
        <v>245</v>
      </c>
      <c r="O4" s="55" t="s">
        <v>246</v>
      </c>
      <c r="P4" s="55" t="s">
        <v>247</v>
      </c>
      <c r="Q4" s="55" t="s">
        <v>248</v>
      </c>
      <c r="R4" s="55" t="s">
        <v>249</v>
      </c>
      <c r="S4" s="55" t="s">
        <v>250</v>
      </c>
    </row>
    <row r="5" spans="1:19" s="3" customFormat="1" ht="53.25" x14ac:dyDescent="0.2">
      <c r="A5" s="287"/>
      <c r="B5" s="284"/>
      <c r="C5" s="262"/>
      <c r="D5" s="262"/>
      <c r="E5" s="262"/>
      <c r="F5" s="262"/>
      <c r="G5" s="262"/>
      <c r="H5" s="262"/>
      <c r="I5" s="269"/>
      <c r="J5" s="16" t="s">
        <v>14</v>
      </c>
      <c r="K5" s="16" t="s">
        <v>13</v>
      </c>
      <c r="L5" s="81">
        <v>17</v>
      </c>
      <c r="M5" s="81">
        <v>22.5</v>
      </c>
      <c r="N5" s="81">
        <v>15.5</v>
      </c>
      <c r="O5" s="81">
        <v>18</v>
      </c>
      <c r="P5" s="81">
        <v>12</v>
      </c>
      <c r="Q5" s="81">
        <v>12</v>
      </c>
      <c r="R5" s="81">
        <v>8</v>
      </c>
      <c r="S5" s="81">
        <v>7</v>
      </c>
    </row>
    <row r="6" spans="1:19" s="7" customFormat="1" ht="11.25" customHeight="1" thickBot="1" x14ac:dyDescent="0.25">
      <c r="A6" s="4">
        <v>1</v>
      </c>
      <c r="B6" s="10">
        <v>2</v>
      </c>
      <c r="C6" s="10"/>
      <c r="D6" s="10"/>
      <c r="E6" s="10"/>
      <c r="F6" s="10">
        <v>3</v>
      </c>
      <c r="G6" s="10">
        <v>4</v>
      </c>
      <c r="H6" s="10">
        <v>5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</row>
    <row r="7" spans="1:19" s="123" customFormat="1" ht="12" thickBot="1" x14ac:dyDescent="0.25">
      <c r="A7" s="176" t="s">
        <v>41</v>
      </c>
      <c r="B7" s="177" t="s">
        <v>98</v>
      </c>
      <c r="C7" s="178">
        <f t="shared" ref="C7:D7" si="0">C8+C18</f>
        <v>3</v>
      </c>
      <c r="D7" s="178">
        <f t="shared" si="0"/>
        <v>0</v>
      </c>
      <c r="E7" s="178">
        <f>E8+E18</f>
        <v>11</v>
      </c>
      <c r="F7" s="179" t="s">
        <v>272</v>
      </c>
      <c r="G7" s="180">
        <f>SUM(G8+G18)</f>
        <v>2106</v>
      </c>
      <c r="H7" s="180">
        <f t="shared" ref="H7:S7" si="1">SUM(H8+H18)</f>
        <v>702</v>
      </c>
      <c r="I7" s="180">
        <f>SUM(I8+I18)</f>
        <v>1404</v>
      </c>
      <c r="J7" s="180">
        <f t="shared" si="1"/>
        <v>108</v>
      </c>
      <c r="K7" s="180">
        <f t="shared" si="1"/>
        <v>0</v>
      </c>
      <c r="L7" s="180">
        <f t="shared" si="1"/>
        <v>493</v>
      </c>
      <c r="M7" s="180">
        <f t="shared" si="1"/>
        <v>659</v>
      </c>
      <c r="N7" s="180">
        <f t="shared" si="1"/>
        <v>178</v>
      </c>
      <c r="O7" s="180">
        <f t="shared" si="1"/>
        <v>74</v>
      </c>
      <c r="P7" s="180">
        <f t="shared" si="1"/>
        <v>0</v>
      </c>
      <c r="Q7" s="180">
        <f t="shared" si="1"/>
        <v>0</v>
      </c>
      <c r="R7" s="180">
        <f t="shared" si="1"/>
        <v>0</v>
      </c>
      <c r="S7" s="181">
        <f t="shared" si="1"/>
        <v>0</v>
      </c>
    </row>
    <row r="8" spans="1:19" s="13" customFormat="1" ht="9.75" customHeight="1" thickBot="1" x14ac:dyDescent="0.25">
      <c r="A8" s="113" t="s">
        <v>42</v>
      </c>
      <c r="B8" s="115" t="s">
        <v>15</v>
      </c>
      <c r="C8" s="116">
        <v>2</v>
      </c>
      <c r="D8" s="116">
        <v>0</v>
      </c>
      <c r="E8" s="116">
        <v>9</v>
      </c>
      <c r="F8" s="110"/>
      <c r="G8" s="111">
        <f>SUM(G9:G17)</f>
        <v>1418</v>
      </c>
      <c r="H8" s="111">
        <f>SUM(H9:H17)</f>
        <v>473</v>
      </c>
      <c r="I8" s="111">
        <f>SUM(I9:I17)</f>
        <v>945</v>
      </c>
      <c r="J8" s="111">
        <f>SUM(J9:J16)</f>
        <v>60</v>
      </c>
      <c r="K8" s="111">
        <f>SUM(K9:K16)</f>
        <v>0</v>
      </c>
      <c r="L8" s="111">
        <f>SUM(L9:L17)</f>
        <v>289</v>
      </c>
      <c r="M8" s="111">
        <f t="shared" ref="M8:S8" si="2">SUM(M9:M17)</f>
        <v>404</v>
      </c>
      <c r="N8" s="111">
        <f t="shared" si="2"/>
        <v>178</v>
      </c>
      <c r="O8" s="111">
        <f t="shared" si="2"/>
        <v>74</v>
      </c>
      <c r="P8" s="111">
        <f t="shared" si="2"/>
        <v>0</v>
      </c>
      <c r="Q8" s="111">
        <f t="shared" si="2"/>
        <v>0</v>
      </c>
      <c r="R8" s="111">
        <f t="shared" si="2"/>
        <v>0</v>
      </c>
      <c r="S8" s="112">
        <f t="shared" si="2"/>
        <v>0</v>
      </c>
    </row>
    <row r="9" spans="1:19" s="3" customFormat="1" ht="10.5" customHeight="1" x14ac:dyDescent="0.2">
      <c r="A9" s="9" t="s">
        <v>44</v>
      </c>
      <c r="B9" s="100" t="s">
        <v>16</v>
      </c>
      <c r="C9" s="114">
        <v>2</v>
      </c>
      <c r="D9" s="114"/>
      <c r="E9" s="114"/>
      <c r="F9" s="107" t="s">
        <v>133</v>
      </c>
      <c r="G9" s="53">
        <f>H9+I9</f>
        <v>117</v>
      </c>
      <c r="H9" s="53">
        <v>39</v>
      </c>
      <c r="I9" s="53">
        <f>SUM(L9:S9)</f>
        <v>78</v>
      </c>
      <c r="J9" s="53"/>
      <c r="K9" s="53"/>
      <c r="L9" s="53">
        <v>34</v>
      </c>
      <c r="M9" s="53">
        <v>44</v>
      </c>
      <c r="N9" s="9"/>
      <c r="O9" s="9"/>
      <c r="P9" s="9"/>
      <c r="Q9" s="9"/>
      <c r="R9" s="9"/>
      <c r="S9" s="9"/>
    </row>
    <row r="10" spans="1:19" s="3" customFormat="1" ht="10.5" customHeight="1" x14ac:dyDescent="0.2">
      <c r="A10" s="9" t="s">
        <v>45</v>
      </c>
      <c r="B10" s="95" t="s">
        <v>17</v>
      </c>
      <c r="C10" s="8"/>
      <c r="D10" s="8"/>
      <c r="E10" s="8">
        <v>3</v>
      </c>
      <c r="F10" s="105" t="s">
        <v>270</v>
      </c>
      <c r="G10" s="1">
        <f>H10+I10</f>
        <v>176</v>
      </c>
      <c r="H10" s="1">
        <v>59</v>
      </c>
      <c r="I10" s="1">
        <f>SUM(L10:S10)</f>
        <v>117</v>
      </c>
      <c r="J10" s="1"/>
      <c r="K10" s="1"/>
      <c r="L10" s="1">
        <v>34</v>
      </c>
      <c r="M10" s="1">
        <v>46</v>
      </c>
      <c r="N10" s="80">
        <v>37</v>
      </c>
      <c r="P10" s="4"/>
      <c r="Q10" s="4"/>
      <c r="R10" s="4"/>
      <c r="S10" s="4"/>
    </row>
    <row r="11" spans="1:19" s="3" customFormat="1" ht="10.5" customHeight="1" x14ac:dyDescent="0.2">
      <c r="A11" s="9" t="s">
        <v>46</v>
      </c>
      <c r="B11" s="95" t="s">
        <v>18</v>
      </c>
      <c r="C11" s="8"/>
      <c r="D11" s="8"/>
      <c r="E11" s="8">
        <v>2</v>
      </c>
      <c r="F11" s="105" t="s">
        <v>135</v>
      </c>
      <c r="G11" s="1">
        <f>H11+I11</f>
        <v>117</v>
      </c>
      <c r="H11" s="1">
        <v>39</v>
      </c>
      <c r="I11" s="1">
        <f t="shared" ref="I11:I17" si="3">SUM(L11:S11)</f>
        <v>78</v>
      </c>
      <c r="J11" s="1"/>
      <c r="K11" s="1"/>
      <c r="L11" s="1">
        <v>34</v>
      </c>
      <c r="M11" s="1">
        <v>44</v>
      </c>
      <c r="N11" s="4"/>
      <c r="O11" s="4"/>
      <c r="P11" s="4"/>
      <c r="Q11" s="4"/>
      <c r="R11" s="4"/>
      <c r="S11" s="4"/>
    </row>
    <row r="12" spans="1:19" s="3" customFormat="1" ht="10.5" customHeight="1" x14ac:dyDescent="0.2">
      <c r="A12" s="9" t="s">
        <v>47</v>
      </c>
      <c r="B12" s="95" t="s">
        <v>21</v>
      </c>
      <c r="C12" s="8"/>
      <c r="D12" s="8"/>
      <c r="E12" s="8">
        <v>3</v>
      </c>
      <c r="F12" s="105" t="s">
        <v>135</v>
      </c>
      <c r="G12" s="1">
        <f>H12+I12</f>
        <v>176</v>
      </c>
      <c r="H12" s="1">
        <v>59</v>
      </c>
      <c r="I12" s="1">
        <f t="shared" si="3"/>
        <v>117</v>
      </c>
      <c r="J12" s="1"/>
      <c r="K12" s="1"/>
      <c r="L12" s="1"/>
      <c r="M12" s="1">
        <v>81</v>
      </c>
      <c r="N12" s="4">
        <v>36</v>
      </c>
      <c r="O12" s="4"/>
      <c r="P12" s="4"/>
      <c r="Q12" s="4"/>
      <c r="R12" s="4"/>
      <c r="S12" s="4"/>
    </row>
    <row r="13" spans="1:19" s="3" customFormat="1" ht="10.5" customHeight="1" x14ac:dyDescent="0.2">
      <c r="A13" s="9" t="s">
        <v>48</v>
      </c>
      <c r="B13" s="95" t="s">
        <v>22</v>
      </c>
      <c r="C13" s="8"/>
      <c r="D13" s="8"/>
      <c r="E13" s="8">
        <v>4</v>
      </c>
      <c r="F13" s="105" t="s">
        <v>135</v>
      </c>
      <c r="G13" s="1">
        <f>H13+I13</f>
        <v>176</v>
      </c>
      <c r="H13" s="1">
        <v>59</v>
      </c>
      <c r="I13" s="1">
        <f t="shared" si="3"/>
        <v>117</v>
      </c>
      <c r="J13" s="1"/>
      <c r="K13" s="1"/>
      <c r="L13" s="1"/>
      <c r="M13" s="1"/>
      <c r="N13" s="4">
        <v>43</v>
      </c>
      <c r="O13" s="4">
        <v>74</v>
      </c>
      <c r="P13" s="4"/>
      <c r="Q13" s="4"/>
      <c r="R13" s="4"/>
      <c r="S13" s="4"/>
    </row>
    <row r="14" spans="1:19" ht="10.5" customHeight="1" x14ac:dyDescent="0.2">
      <c r="A14" s="9" t="s">
        <v>49</v>
      </c>
      <c r="B14" s="101" t="s">
        <v>20</v>
      </c>
      <c r="C14" s="8">
        <v>3</v>
      </c>
      <c r="D14" s="8"/>
      <c r="E14" s="8">
        <v>2</v>
      </c>
      <c r="F14" s="52" t="s">
        <v>254</v>
      </c>
      <c r="G14" s="53">
        <v>259</v>
      </c>
      <c r="H14" s="18">
        <v>86</v>
      </c>
      <c r="I14" s="1">
        <f t="shared" si="3"/>
        <v>173</v>
      </c>
      <c r="J14" s="18"/>
      <c r="K14" s="18"/>
      <c r="L14" s="18">
        <v>68</v>
      </c>
      <c r="M14" s="18">
        <v>43</v>
      </c>
      <c r="N14" s="80">
        <v>62</v>
      </c>
      <c r="O14" s="57"/>
      <c r="P14" s="54"/>
      <c r="Q14" s="54"/>
      <c r="R14" s="54"/>
      <c r="S14" s="54"/>
    </row>
    <row r="15" spans="1:19" ht="10.5" customHeight="1" x14ac:dyDescent="0.2">
      <c r="A15" s="9" t="s">
        <v>50</v>
      </c>
      <c r="B15" s="102" t="s">
        <v>19</v>
      </c>
      <c r="C15" s="8"/>
      <c r="D15" s="8"/>
      <c r="E15" s="8">
        <v>2</v>
      </c>
      <c r="F15" s="106" t="s">
        <v>135</v>
      </c>
      <c r="G15" s="1">
        <v>117</v>
      </c>
      <c r="H15" s="51">
        <v>39</v>
      </c>
      <c r="I15" s="1">
        <f>SUM(L15:S15)</f>
        <v>78</v>
      </c>
      <c r="J15" s="51">
        <v>60</v>
      </c>
      <c r="K15" s="51"/>
      <c r="L15" s="20">
        <v>34</v>
      </c>
      <c r="M15" s="20">
        <v>44</v>
      </c>
      <c r="N15" s="37"/>
      <c r="O15" s="37"/>
      <c r="P15" s="20"/>
      <c r="Q15" s="20"/>
      <c r="R15" s="20"/>
      <c r="S15" s="20"/>
    </row>
    <row r="16" spans="1:19" s="3" customFormat="1" ht="10.5" customHeight="1" x14ac:dyDescent="0.2">
      <c r="A16" s="9" t="s">
        <v>51</v>
      </c>
      <c r="B16" s="95" t="s">
        <v>30</v>
      </c>
      <c r="C16" s="8"/>
      <c r="D16" s="8"/>
      <c r="E16" s="8">
        <v>1.2</v>
      </c>
      <c r="F16" s="20" t="s">
        <v>255</v>
      </c>
      <c r="G16" s="1">
        <f>H16+I16</f>
        <v>175</v>
      </c>
      <c r="H16" s="1">
        <v>58</v>
      </c>
      <c r="I16" s="1">
        <f t="shared" si="3"/>
        <v>117</v>
      </c>
      <c r="J16" s="1"/>
      <c r="K16" s="1"/>
      <c r="L16" s="1">
        <v>51</v>
      </c>
      <c r="M16" s="1">
        <v>66</v>
      </c>
      <c r="N16" s="4"/>
      <c r="O16" s="4"/>
      <c r="P16" s="4"/>
      <c r="Q16" s="4"/>
      <c r="R16" s="4"/>
      <c r="S16" s="4"/>
    </row>
    <row r="17" spans="1:19" ht="9.75" customHeight="1" x14ac:dyDescent="0.2">
      <c r="A17" s="9" t="s">
        <v>101</v>
      </c>
      <c r="B17" s="97" t="s">
        <v>43</v>
      </c>
      <c r="C17" s="93"/>
      <c r="D17" s="93"/>
      <c r="E17" s="93">
        <v>2</v>
      </c>
      <c r="F17" s="105" t="s">
        <v>135</v>
      </c>
      <c r="G17" s="1">
        <v>105</v>
      </c>
      <c r="H17" s="51">
        <v>35</v>
      </c>
      <c r="I17" s="1">
        <f t="shared" si="3"/>
        <v>70</v>
      </c>
      <c r="J17" s="51"/>
      <c r="K17" s="51"/>
      <c r="L17" s="51">
        <v>34</v>
      </c>
      <c r="M17" s="51">
        <v>36</v>
      </c>
      <c r="N17" s="20"/>
      <c r="O17" s="20"/>
      <c r="P17" s="20"/>
      <c r="Q17" s="20"/>
      <c r="R17" s="20"/>
      <c r="S17" s="20"/>
    </row>
    <row r="18" spans="1:19" s="13" customFormat="1" ht="10.5" customHeight="1" x14ac:dyDescent="0.2">
      <c r="A18" s="166" t="s">
        <v>52</v>
      </c>
      <c r="B18" s="103" t="s">
        <v>23</v>
      </c>
      <c r="C18" s="5">
        <v>1</v>
      </c>
      <c r="D18" s="5">
        <v>0</v>
      </c>
      <c r="E18" s="5">
        <v>2</v>
      </c>
      <c r="F18" s="229"/>
      <c r="G18" s="15">
        <f t="shared" ref="G18:G56" si="4">H18+I18</f>
        <v>688</v>
      </c>
      <c r="H18" s="15">
        <f t="shared" ref="H18:S18" si="5">SUM(H19:H21)</f>
        <v>229</v>
      </c>
      <c r="I18" s="15">
        <f t="shared" si="5"/>
        <v>459</v>
      </c>
      <c r="J18" s="15">
        <f t="shared" si="5"/>
        <v>48</v>
      </c>
      <c r="K18" s="15">
        <f t="shared" si="5"/>
        <v>0</v>
      </c>
      <c r="L18" s="15">
        <f t="shared" si="5"/>
        <v>204</v>
      </c>
      <c r="M18" s="15">
        <f t="shared" si="5"/>
        <v>255</v>
      </c>
      <c r="N18" s="15">
        <f t="shared" si="5"/>
        <v>0</v>
      </c>
      <c r="O18" s="15">
        <f t="shared" si="5"/>
        <v>0</v>
      </c>
      <c r="P18" s="15">
        <f t="shared" si="5"/>
        <v>0</v>
      </c>
      <c r="Q18" s="15">
        <f t="shared" si="5"/>
        <v>0</v>
      </c>
      <c r="R18" s="15">
        <f t="shared" si="5"/>
        <v>0</v>
      </c>
      <c r="S18" s="15">
        <f t="shared" si="5"/>
        <v>0</v>
      </c>
    </row>
    <row r="19" spans="1:19" s="3" customFormat="1" ht="10.5" customHeight="1" x14ac:dyDescent="0.2">
      <c r="A19" s="4" t="s">
        <v>102</v>
      </c>
      <c r="B19" s="95" t="s">
        <v>24</v>
      </c>
      <c r="C19" s="8"/>
      <c r="D19" s="8"/>
      <c r="E19" s="8">
        <v>2</v>
      </c>
      <c r="F19" s="105" t="s">
        <v>135</v>
      </c>
      <c r="G19" s="1">
        <f t="shared" si="4"/>
        <v>234</v>
      </c>
      <c r="H19" s="1">
        <v>78</v>
      </c>
      <c r="I19" s="1">
        <f>SUM(L19:S19)</f>
        <v>156</v>
      </c>
      <c r="J19" s="1">
        <v>24</v>
      </c>
      <c r="K19" s="1"/>
      <c r="L19" s="1">
        <v>68</v>
      </c>
      <c r="M19" s="1">
        <v>88</v>
      </c>
      <c r="N19" s="4"/>
      <c r="O19" s="4"/>
      <c r="P19" s="4"/>
      <c r="Q19" s="4"/>
      <c r="R19" s="4"/>
      <c r="S19" s="4"/>
    </row>
    <row r="20" spans="1:19" s="3" customFormat="1" ht="10.5" customHeight="1" x14ac:dyDescent="0.2">
      <c r="A20" s="4" t="s">
        <v>103</v>
      </c>
      <c r="B20" s="95" t="s">
        <v>25</v>
      </c>
      <c r="C20" s="8"/>
      <c r="D20" s="8"/>
      <c r="E20" s="8">
        <v>2</v>
      </c>
      <c r="F20" s="105" t="s">
        <v>135</v>
      </c>
      <c r="G20" s="1">
        <f t="shared" si="4"/>
        <v>220</v>
      </c>
      <c r="H20" s="1">
        <v>73</v>
      </c>
      <c r="I20" s="1">
        <f>SUM(L20:S20)</f>
        <v>147</v>
      </c>
      <c r="J20" s="1"/>
      <c r="K20" s="1"/>
      <c r="L20" s="1">
        <v>68</v>
      </c>
      <c r="M20" s="1">
        <v>79</v>
      </c>
      <c r="N20" s="4"/>
      <c r="O20" s="4"/>
      <c r="P20" s="4"/>
      <c r="Q20" s="4"/>
      <c r="R20" s="4"/>
      <c r="S20" s="4"/>
    </row>
    <row r="21" spans="1:19" s="3" customFormat="1" ht="10.5" customHeight="1" thickBot="1" x14ac:dyDescent="0.25">
      <c r="A21" s="10" t="s">
        <v>104</v>
      </c>
      <c r="B21" s="96" t="s">
        <v>26</v>
      </c>
      <c r="C21" s="117">
        <v>2</v>
      </c>
      <c r="D21" s="117"/>
      <c r="E21" s="117"/>
      <c r="F21" s="118" t="s">
        <v>133</v>
      </c>
      <c r="G21" s="119">
        <f t="shared" si="4"/>
        <v>234</v>
      </c>
      <c r="H21" s="119">
        <v>78</v>
      </c>
      <c r="I21" s="119">
        <f>SUM(L21:S21)</f>
        <v>156</v>
      </c>
      <c r="J21" s="119">
        <v>24</v>
      </c>
      <c r="K21" s="119"/>
      <c r="L21" s="119">
        <v>68</v>
      </c>
      <c r="M21" s="119">
        <v>88</v>
      </c>
      <c r="N21" s="10"/>
      <c r="O21" s="10"/>
      <c r="P21" s="10"/>
      <c r="Q21" s="10"/>
      <c r="R21" s="10"/>
      <c r="S21" s="10"/>
    </row>
    <row r="22" spans="1:19" s="124" customFormat="1" ht="21" customHeight="1" thickBot="1" x14ac:dyDescent="0.25">
      <c r="A22" s="182" t="s">
        <v>53</v>
      </c>
      <c r="B22" s="183" t="s">
        <v>28</v>
      </c>
      <c r="C22" s="184">
        <v>0</v>
      </c>
      <c r="D22" s="184">
        <v>0</v>
      </c>
      <c r="E22" s="184">
        <v>9</v>
      </c>
      <c r="F22" s="185" t="s">
        <v>257</v>
      </c>
      <c r="G22" s="186">
        <f t="shared" si="4"/>
        <v>582</v>
      </c>
      <c r="H22" s="187">
        <f t="shared" ref="H22:S22" si="6">SUM(H23:H26)</f>
        <v>194</v>
      </c>
      <c r="I22" s="187">
        <f>SUM(I23:I26)</f>
        <v>388</v>
      </c>
      <c r="J22" s="187">
        <f t="shared" si="6"/>
        <v>292</v>
      </c>
      <c r="K22" s="187">
        <f t="shared" si="6"/>
        <v>0</v>
      </c>
      <c r="L22" s="187">
        <f t="shared" si="6"/>
        <v>0</v>
      </c>
      <c r="M22" s="187">
        <f t="shared" si="6"/>
        <v>0</v>
      </c>
      <c r="N22" s="187">
        <f t="shared" si="6"/>
        <v>64</v>
      </c>
      <c r="O22" s="187">
        <f t="shared" si="6"/>
        <v>120</v>
      </c>
      <c r="P22" s="187">
        <f t="shared" si="6"/>
        <v>48</v>
      </c>
      <c r="Q22" s="187">
        <f t="shared" si="6"/>
        <v>96</v>
      </c>
      <c r="R22" s="187">
        <f t="shared" si="6"/>
        <v>32</v>
      </c>
      <c r="S22" s="188">
        <f t="shared" si="6"/>
        <v>28</v>
      </c>
    </row>
    <row r="23" spans="1:19" ht="10.5" customHeight="1" x14ac:dyDescent="0.2">
      <c r="A23" s="9" t="s">
        <v>54</v>
      </c>
      <c r="B23" s="100" t="s">
        <v>29</v>
      </c>
      <c r="C23" s="114"/>
      <c r="D23" s="114"/>
      <c r="E23" s="114">
        <v>6</v>
      </c>
      <c r="F23" s="108" t="s">
        <v>136</v>
      </c>
      <c r="G23" s="53">
        <f t="shared" si="4"/>
        <v>54</v>
      </c>
      <c r="H23" s="53">
        <v>6</v>
      </c>
      <c r="I23" s="120">
        <v>48</v>
      </c>
      <c r="J23" s="53"/>
      <c r="K23" s="53"/>
      <c r="L23" s="53"/>
      <c r="M23" s="53"/>
      <c r="N23" s="53"/>
      <c r="O23" s="53"/>
      <c r="P23" s="53"/>
      <c r="Q23" s="53">
        <v>48</v>
      </c>
      <c r="R23" s="53"/>
      <c r="S23" s="53"/>
    </row>
    <row r="24" spans="1:19" ht="10.5" customHeight="1" x14ac:dyDescent="0.2">
      <c r="A24" s="4" t="s">
        <v>55</v>
      </c>
      <c r="B24" s="95" t="s">
        <v>21</v>
      </c>
      <c r="C24" s="8"/>
      <c r="D24" s="8"/>
      <c r="E24" s="8">
        <v>4</v>
      </c>
      <c r="F24" s="105" t="s">
        <v>136</v>
      </c>
      <c r="G24" s="1">
        <f t="shared" si="4"/>
        <v>54</v>
      </c>
      <c r="H24" s="1">
        <v>6</v>
      </c>
      <c r="I24" s="15">
        <v>48</v>
      </c>
      <c r="J24" s="1"/>
      <c r="K24" s="1"/>
      <c r="L24" s="1"/>
      <c r="M24" s="1"/>
      <c r="N24" s="1"/>
      <c r="O24" s="1">
        <v>48</v>
      </c>
      <c r="P24" s="1"/>
      <c r="Q24" s="1"/>
      <c r="R24" s="1"/>
      <c r="S24" s="1"/>
    </row>
    <row r="25" spans="1:19" ht="10.5" customHeight="1" x14ac:dyDescent="0.2">
      <c r="A25" s="4" t="s">
        <v>56</v>
      </c>
      <c r="B25" s="95" t="s">
        <v>18</v>
      </c>
      <c r="C25" s="8"/>
      <c r="D25" s="8"/>
      <c r="E25" s="8">
        <v>8</v>
      </c>
      <c r="F25" s="105" t="s">
        <v>137</v>
      </c>
      <c r="G25" s="1">
        <f t="shared" si="4"/>
        <v>182</v>
      </c>
      <c r="H25" s="1">
        <v>36</v>
      </c>
      <c r="I25" s="15">
        <f>SUM(N25:S25)</f>
        <v>146</v>
      </c>
      <c r="J25" s="1">
        <v>146</v>
      </c>
      <c r="K25" s="1"/>
      <c r="L25" s="1"/>
      <c r="M25" s="1"/>
      <c r="N25" s="1">
        <v>32</v>
      </c>
      <c r="O25" s="1">
        <v>36</v>
      </c>
      <c r="P25" s="1">
        <v>24</v>
      </c>
      <c r="Q25" s="1">
        <v>24</v>
      </c>
      <c r="R25" s="1">
        <v>16</v>
      </c>
      <c r="S25" s="1">
        <v>14</v>
      </c>
    </row>
    <row r="26" spans="1:19" ht="10.5" customHeight="1" thickBot="1" x14ac:dyDescent="0.25">
      <c r="A26" s="10" t="s">
        <v>57</v>
      </c>
      <c r="B26" s="96" t="s">
        <v>30</v>
      </c>
      <c r="C26" s="117"/>
      <c r="D26" s="117"/>
      <c r="E26" s="126" t="s">
        <v>271</v>
      </c>
      <c r="F26" s="127" t="s">
        <v>256</v>
      </c>
      <c r="G26" s="119">
        <f t="shared" si="4"/>
        <v>292</v>
      </c>
      <c r="H26" s="119">
        <v>146</v>
      </c>
      <c r="I26" s="121">
        <f>SUM(N26:S26)</f>
        <v>146</v>
      </c>
      <c r="J26" s="119">
        <v>146</v>
      </c>
      <c r="K26" s="119"/>
      <c r="L26" s="119"/>
      <c r="M26" s="119"/>
      <c r="N26" s="119">
        <v>32</v>
      </c>
      <c r="O26" s="119">
        <v>36</v>
      </c>
      <c r="P26" s="119">
        <v>24</v>
      </c>
      <c r="Q26" s="119">
        <v>24</v>
      </c>
      <c r="R26" s="119">
        <v>16</v>
      </c>
      <c r="S26" s="119">
        <v>14</v>
      </c>
    </row>
    <row r="27" spans="1:19" s="124" customFormat="1" ht="21.75" customHeight="1" thickBot="1" x14ac:dyDescent="0.25">
      <c r="A27" s="182" t="s">
        <v>58</v>
      </c>
      <c r="B27" s="189" t="s">
        <v>31</v>
      </c>
      <c r="C27" s="190">
        <v>0</v>
      </c>
      <c r="D27" s="191">
        <v>1</v>
      </c>
      <c r="E27" s="191">
        <v>0</v>
      </c>
      <c r="F27" s="185" t="s">
        <v>266</v>
      </c>
      <c r="G27" s="186">
        <f t="shared" si="4"/>
        <v>48</v>
      </c>
      <c r="H27" s="187">
        <f>SUM(H28:H28)</f>
        <v>16</v>
      </c>
      <c r="I27" s="187">
        <f>SUM(N27:S27)</f>
        <v>32</v>
      </c>
      <c r="J27" s="187">
        <f t="shared" ref="J27:S27" si="7">SUM(J28:J28)</f>
        <v>0</v>
      </c>
      <c r="K27" s="187">
        <f t="shared" si="7"/>
        <v>0</v>
      </c>
      <c r="L27" s="187">
        <f t="shared" si="7"/>
        <v>0</v>
      </c>
      <c r="M27" s="187">
        <f t="shared" si="7"/>
        <v>0</v>
      </c>
      <c r="N27" s="187">
        <f t="shared" si="7"/>
        <v>0</v>
      </c>
      <c r="O27" s="187">
        <f t="shared" si="7"/>
        <v>0</v>
      </c>
      <c r="P27" s="187">
        <f t="shared" si="7"/>
        <v>0</v>
      </c>
      <c r="Q27" s="187">
        <f t="shared" si="7"/>
        <v>0</v>
      </c>
      <c r="R27" s="187">
        <f t="shared" si="7"/>
        <v>0</v>
      </c>
      <c r="S27" s="188">
        <f t="shared" si="7"/>
        <v>32</v>
      </c>
    </row>
    <row r="28" spans="1:19" ht="11.25" customHeight="1" x14ac:dyDescent="0.2">
      <c r="A28" s="9" t="s">
        <v>59</v>
      </c>
      <c r="B28" s="92" t="s">
        <v>32</v>
      </c>
      <c r="C28" s="122"/>
      <c r="D28" s="122">
        <v>8</v>
      </c>
      <c r="E28" s="122"/>
      <c r="F28" s="54" t="s">
        <v>264</v>
      </c>
      <c r="G28" s="53">
        <f t="shared" si="4"/>
        <v>48</v>
      </c>
      <c r="H28" s="53">
        <v>16</v>
      </c>
      <c r="I28" s="120">
        <f>SUM(N28:S28)</f>
        <v>32</v>
      </c>
      <c r="J28" s="53"/>
      <c r="K28" s="53"/>
      <c r="L28" s="53"/>
      <c r="M28" s="53"/>
      <c r="N28" s="53"/>
      <c r="O28" s="53"/>
      <c r="P28" s="53"/>
      <c r="Q28" s="53"/>
      <c r="R28" s="53"/>
      <c r="S28" s="53">
        <v>32</v>
      </c>
    </row>
    <row r="29" spans="1:19" s="124" customFormat="1" x14ac:dyDescent="0.2">
      <c r="A29" s="192" t="s">
        <v>60</v>
      </c>
      <c r="B29" s="193" t="s">
        <v>33</v>
      </c>
      <c r="C29" s="194">
        <f>C30+C44</f>
        <v>12</v>
      </c>
      <c r="D29" s="194">
        <f t="shared" ref="D29:E29" si="8">D30+D44</f>
        <v>2</v>
      </c>
      <c r="E29" s="194">
        <f t="shared" si="8"/>
        <v>19</v>
      </c>
      <c r="F29" s="195" t="s">
        <v>347</v>
      </c>
      <c r="G29" s="83">
        <f t="shared" si="4"/>
        <v>4608</v>
      </c>
      <c r="H29" s="196">
        <f>SUM(H30+H44)</f>
        <v>1104</v>
      </c>
      <c r="I29" s="196">
        <f>SUM(L29:S29)</f>
        <v>3504</v>
      </c>
      <c r="J29" s="196">
        <f t="shared" ref="J29:S29" si="9">SUM(J30+J44)</f>
        <v>930</v>
      </c>
      <c r="K29" s="196">
        <f t="shared" si="9"/>
        <v>12</v>
      </c>
      <c r="L29" s="196">
        <f t="shared" si="9"/>
        <v>119</v>
      </c>
      <c r="M29" s="196">
        <f t="shared" si="9"/>
        <v>151</v>
      </c>
      <c r="N29" s="196">
        <f t="shared" si="9"/>
        <v>352</v>
      </c>
      <c r="O29" s="196">
        <f t="shared" si="9"/>
        <v>670</v>
      </c>
      <c r="P29" s="196">
        <f>SUM(P30+P44)</f>
        <v>528</v>
      </c>
      <c r="Q29" s="196">
        <f t="shared" si="9"/>
        <v>732</v>
      </c>
      <c r="R29" s="196">
        <f t="shared" si="9"/>
        <v>544</v>
      </c>
      <c r="S29" s="196">
        <f t="shared" si="9"/>
        <v>408</v>
      </c>
    </row>
    <row r="30" spans="1:19" s="125" customFormat="1" ht="11.25" customHeight="1" x14ac:dyDescent="0.2">
      <c r="A30" s="217" t="s">
        <v>61</v>
      </c>
      <c r="B30" s="218" t="s">
        <v>34</v>
      </c>
      <c r="C30" s="219">
        <v>3</v>
      </c>
      <c r="D30" s="219">
        <v>2</v>
      </c>
      <c r="E30" s="219">
        <v>9</v>
      </c>
      <c r="F30" s="220" t="s">
        <v>349</v>
      </c>
      <c r="G30" s="221">
        <f t="shared" ref="G30:R30" si="10">SUM(G31:G43)</f>
        <v>1536</v>
      </c>
      <c r="H30" s="221">
        <f t="shared" si="10"/>
        <v>512</v>
      </c>
      <c r="I30" s="221">
        <f t="shared" si="10"/>
        <v>1024</v>
      </c>
      <c r="J30" s="221">
        <f t="shared" si="10"/>
        <v>374</v>
      </c>
      <c r="K30" s="221">
        <f t="shared" si="10"/>
        <v>0</v>
      </c>
      <c r="L30" s="221">
        <f t="shared" si="10"/>
        <v>119</v>
      </c>
      <c r="M30" s="221">
        <f t="shared" si="10"/>
        <v>151</v>
      </c>
      <c r="N30" s="221">
        <f t="shared" si="10"/>
        <v>146</v>
      </c>
      <c r="O30" s="221">
        <f t="shared" si="10"/>
        <v>210</v>
      </c>
      <c r="P30" s="221">
        <f t="shared" si="10"/>
        <v>138</v>
      </c>
      <c r="Q30" s="221">
        <f t="shared" si="10"/>
        <v>136</v>
      </c>
      <c r="R30" s="221">
        <f t="shared" si="10"/>
        <v>52</v>
      </c>
      <c r="S30" s="221">
        <f>SUM(S31:S43)</f>
        <v>72</v>
      </c>
    </row>
    <row r="31" spans="1:19" ht="10.5" customHeight="1" x14ac:dyDescent="0.2">
      <c r="A31" s="4" t="s">
        <v>62</v>
      </c>
      <c r="B31" s="100" t="s">
        <v>108</v>
      </c>
      <c r="C31" s="8">
        <v>4</v>
      </c>
      <c r="D31" s="8"/>
      <c r="E31" s="8">
        <v>2</v>
      </c>
      <c r="F31" s="146" t="s">
        <v>253</v>
      </c>
      <c r="G31" s="1">
        <f t="shared" si="4"/>
        <v>330</v>
      </c>
      <c r="H31" s="1">
        <v>110</v>
      </c>
      <c r="I31" s="15">
        <f t="shared" ref="I31:I40" si="11">SUM(L31:S31)</f>
        <v>220</v>
      </c>
      <c r="J31" s="1">
        <v>96</v>
      </c>
      <c r="K31" s="1"/>
      <c r="L31" s="1">
        <v>34</v>
      </c>
      <c r="M31" s="1">
        <v>60</v>
      </c>
      <c r="N31" s="1">
        <v>48</v>
      </c>
      <c r="O31" s="1">
        <v>78</v>
      </c>
      <c r="P31" s="1"/>
      <c r="Q31" s="1"/>
      <c r="R31" s="1"/>
      <c r="S31" s="1"/>
    </row>
    <row r="32" spans="1:19" ht="10.5" customHeight="1" x14ac:dyDescent="0.2">
      <c r="A32" s="4" t="s">
        <v>63</v>
      </c>
      <c r="B32" s="92" t="s">
        <v>111</v>
      </c>
      <c r="C32" s="93"/>
      <c r="D32" s="93"/>
      <c r="E32" s="93">
        <v>2</v>
      </c>
      <c r="F32" s="106" t="s">
        <v>135</v>
      </c>
      <c r="G32" s="1">
        <f t="shared" si="4"/>
        <v>96</v>
      </c>
      <c r="H32" s="1">
        <v>32</v>
      </c>
      <c r="I32" s="15">
        <f>SUM(L32:S32)</f>
        <v>64</v>
      </c>
      <c r="J32" s="1">
        <v>20</v>
      </c>
      <c r="K32" s="1"/>
      <c r="L32" s="1">
        <v>34</v>
      </c>
      <c r="M32" s="56">
        <v>30</v>
      </c>
      <c r="N32" s="1"/>
      <c r="O32" s="1"/>
      <c r="P32" s="1"/>
      <c r="Q32" s="1"/>
      <c r="R32" s="1"/>
      <c r="S32" s="1"/>
    </row>
    <row r="33" spans="1:19" ht="10.5" customHeight="1" x14ac:dyDescent="0.2">
      <c r="A33" s="4" t="s">
        <v>64</v>
      </c>
      <c r="B33" s="100" t="s">
        <v>112</v>
      </c>
      <c r="C33" s="8"/>
      <c r="D33" s="8"/>
      <c r="E33" s="8">
        <v>3</v>
      </c>
      <c r="F33" s="105" t="s">
        <v>136</v>
      </c>
      <c r="G33" s="1">
        <f t="shared" si="4"/>
        <v>75</v>
      </c>
      <c r="H33" s="1">
        <v>25</v>
      </c>
      <c r="I33" s="15">
        <f t="shared" si="11"/>
        <v>50</v>
      </c>
      <c r="J33" s="1">
        <v>18</v>
      </c>
      <c r="K33" s="1"/>
      <c r="L33" s="1"/>
      <c r="M33" s="1"/>
      <c r="N33" s="1">
        <v>50</v>
      </c>
      <c r="O33" s="1"/>
      <c r="P33" s="1"/>
      <c r="Q33" s="1"/>
      <c r="R33" s="1"/>
      <c r="S33" s="1"/>
    </row>
    <row r="34" spans="1:19" ht="10.5" customHeight="1" x14ac:dyDescent="0.2">
      <c r="A34" s="4" t="s">
        <v>65</v>
      </c>
      <c r="B34" s="100" t="s">
        <v>113</v>
      </c>
      <c r="C34" s="8">
        <v>2</v>
      </c>
      <c r="D34" s="8"/>
      <c r="E34" s="8"/>
      <c r="F34" s="52" t="s">
        <v>133</v>
      </c>
      <c r="G34" s="1">
        <f t="shared" si="4"/>
        <v>168</v>
      </c>
      <c r="H34" s="1">
        <v>56</v>
      </c>
      <c r="I34" s="15">
        <f>SUM(L34:S34)</f>
        <v>112</v>
      </c>
      <c r="J34" s="1">
        <v>30</v>
      </c>
      <c r="K34" s="1"/>
      <c r="L34" s="1">
        <v>51</v>
      </c>
      <c r="M34" s="1">
        <v>61</v>
      </c>
      <c r="N34" s="37"/>
      <c r="O34" s="37"/>
      <c r="P34" s="1"/>
      <c r="Q34" s="1"/>
      <c r="R34" s="1"/>
      <c r="S34" s="1"/>
    </row>
    <row r="35" spans="1:19" ht="10.5" customHeight="1" x14ac:dyDescent="0.2">
      <c r="A35" s="4" t="s">
        <v>66</v>
      </c>
      <c r="B35" s="104" t="s">
        <v>114</v>
      </c>
      <c r="C35" s="93">
        <v>4</v>
      </c>
      <c r="D35" s="93"/>
      <c r="E35" s="93"/>
      <c r="F35" s="52" t="s">
        <v>133</v>
      </c>
      <c r="G35" s="1">
        <f t="shared" si="4"/>
        <v>168</v>
      </c>
      <c r="H35" s="1">
        <v>56</v>
      </c>
      <c r="I35" s="15">
        <f t="shared" si="11"/>
        <v>112</v>
      </c>
      <c r="J35" s="1">
        <v>30</v>
      </c>
      <c r="K35" s="1"/>
      <c r="L35" s="1"/>
      <c r="N35" s="1">
        <v>48</v>
      </c>
      <c r="O35" s="1">
        <v>64</v>
      </c>
      <c r="P35" s="1"/>
      <c r="Q35" s="1"/>
      <c r="R35" s="1"/>
      <c r="S35" s="1"/>
    </row>
    <row r="36" spans="1:19" ht="21" customHeight="1" x14ac:dyDescent="0.2">
      <c r="A36" s="4" t="s">
        <v>67</v>
      </c>
      <c r="B36" s="104" t="s">
        <v>115</v>
      </c>
      <c r="C36" s="93"/>
      <c r="D36" s="93"/>
      <c r="E36" s="93">
        <v>5</v>
      </c>
      <c r="F36" s="105" t="s">
        <v>136</v>
      </c>
      <c r="G36" s="1">
        <f t="shared" si="4"/>
        <v>78</v>
      </c>
      <c r="H36" s="1">
        <v>26</v>
      </c>
      <c r="I36" s="15">
        <f t="shared" si="11"/>
        <v>52</v>
      </c>
      <c r="J36" s="1">
        <v>34</v>
      </c>
      <c r="K36" s="1"/>
      <c r="L36" s="1"/>
      <c r="M36" s="1"/>
      <c r="N36" s="1"/>
      <c r="O36" s="1"/>
      <c r="P36" s="1">
        <v>52</v>
      </c>
      <c r="Q36" s="1"/>
      <c r="R36" s="1"/>
      <c r="S36" s="1"/>
    </row>
    <row r="37" spans="1:19" ht="12.75" customHeight="1" x14ac:dyDescent="0.2">
      <c r="A37" s="4" t="s">
        <v>68</v>
      </c>
      <c r="B37" s="104" t="s">
        <v>116</v>
      </c>
      <c r="C37" s="93"/>
      <c r="D37" s="93"/>
      <c r="E37" s="93">
        <v>6</v>
      </c>
      <c r="F37" s="105" t="s">
        <v>136</v>
      </c>
      <c r="G37" s="1">
        <f t="shared" si="4"/>
        <v>138</v>
      </c>
      <c r="H37" s="1">
        <v>46</v>
      </c>
      <c r="I37" s="15">
        <f t="shared" si="11"/>
        <v>92</v>
      </c>
      <c r="J37" s="1">
        <v>30</v>
      </c>
      <c r="K37" s="1"/>
      <c r="L37" s="1"/>
      <c r="M37" s="1"/>
      <c r="N37" s="1"/>
      <c r="O37" s="1"/>
      <c r="P37" s="1">
        <v>48</v>
      </c>
      <c r="Q37" s="1">
        <v>44</v>
      </c>
      <c r="R37" s="1"/>
      <c r="S37" s="1"/>
    </row>
    <row r="38" spans="1:19" ht="21" customHeight="1" x14ac:dyDescent="0.2">
      <c r="A38" s="4" t="s">
        <v>69</v>
      </c>
      <c r="B38" s="104" t="s">
        <v>117</v>
      </c>
      <c r="C38" s="93"/>
      <c r="D38" s="93"/>
      <c r="E38" s="93">
        <v>8</v>
      </c>
      <c r="F38" s="105" t="s">
        <v>136</v>
      </c>
      <c r="G38" s="1">
        <f t="shared" si="4"/>
        <v>66</v>
      </c>
      <c r="H38" s="1">
        <v>22</v>
      </c>
      <c r="I38" s="15">
        <f t="shared" si="11"/>
        <v>44</v>
      </c>
      <c r="J38" s="1">
        <v>10</v>
      </c>
      <c r="K38" s="1"/>
      <c r="L38" s="1"/>
      <c r="M38" s="1"/>
      <c r="N38" s="1"/>
      <c r="O38" s="1"/>
      <c r="P38" s="1"/>
      <c r="Q38" s="1"/>
      <c r="R38" s="1"/>
      <c r="S38" s="1">
        <v>44</v>
      </c>
    </row>
    <row r="39" spans="1:19" ht="11.25" customHeight="1" x14ac:dyDescent="0.2">
      <c r="A39" s="10" t="s">
        <v>70</v>
      </c>
      <c r="B39" s="104" t="s">
        <v>118</v>
      </c>
      <c r="C39" s="93"/>
      <c r="D39" s="93"/>
      <c r="E39" s="93">
        <v>6</v>
      </c>
      <c r="F39" s="105" t="s">
        <v>136</v>
      </c>
      <c r="G39" s="1">
        <f t="shared" si="4"/>
        <v>138</v>
      </c>
      <c r="H39" s="1">
        <v>46</v>
      </c>
      <c r="I39" s="15">
        <f t="shared" si="11"/>
        <v>92</v>
      </c>
      <c r="J39" s="1">
        <v>46</v>
      </c>
      <c r="K39" s="1"/>
      <c r="L39" s="1"/>
      <c r="M39" s="1"/>
      <c r="N39" s="1"/>
      <c r="O39" s="1"/>
      <c r="P39" s="1"/>
      <c r="Q39" s="1">
        <v>92</v>
      </c>
      <c r="R39" s="1"/>
      <c r="S39" s="1"/>
    </row>
    <row r="40" spans="1:19" ht="11.25" customHeight="1" x14ac:dyDescent="0.2">
      <c r="A40" s="10" t="s">
        <v>109</v>
      </c>
      <c r="B40" s="104" t="s">
        <v>35</v>
      </c>
      <c r="C40" s="93"/>
      <c r="D40" s="93"/>
      <c r="E40" s="93">
        <v>5</v>
      </c>
      <c r="F40" s="105" t="s">
        <v>136</v>
      </c>
      <c r="G40" s="1">
        <f t="shared" si="4"/>
        <v>57</v>
      </c>
      <c r="H40" s="1">
        <v>19</v>
      </c>
      <c r="I40" s="15">
        <f t="shared" si="11"/>
        <v>38</v>
      </c>
      <c r="J40" s="1">
        <v>12</v>
      </c>
      <c r="K40" s="1"/>
      <c r="L40" s="1"/>
      <c r="M40" s="1"/>
      <c r="N40" s="1"/>
      <c r="O40" s="1"/>
      <c r="P40" s="1">
        <v>38</v>
      </c>
      <c r="Q40" s="1"/>
      <c r="R40" s="1"/>
      <c r="S40" s="1"/>
    </row>
    <row r="41" spans="1:19" ht="11.25" customHeight="1" x14ac:dyDescent="0.2">
      <c r="A41" s="10" t="s">
        <v>110</v>
      </c>
      <c r="B41" s="95" t="s">
        <v>36</v>
      </c>
      <c r="C41" s="8"/>
      <c r="D41" s="8"/>
      <c r="E41" s="8">
        <v>4</v>
      </c>
      <c r="F41" s="105" t="s">
        <v>136</v>
      </c>
      <c r="G41" s="1">
        <f>H41+I41</f>
        <v>102</v>
      </c>
      <c r="H41" s="1">
        <v>34</v>
      </c>
      <c r="I41" s="15">
        <f>SUM(L41:S41)</f>
        <v>68</v>
      </c>
      <c r="J41" s="1">
        <v>48</v>
      </c>
      <c r="K41" s="1"/>
      <c r="L41" s="1"/>
      <c r="M41" s="1"/>
      <c r="N41" s="1"/>
      <c r="O41" s="1">
        <v>68</v>
      </c>
      <c r="P41" s="1"/>
      <c r="Q41" s="1"/>
      <c r="R41" s="1"/>
      <c r="S41" s="1"/>
    </row>
    <row r="42" spans="1:19" ht="11.25" customHeight="1" x14ac:dyDescent="0.2">
      <c r="A42" s="167" t="s">
        <v>263</v>
      </c>
      <c r="B42" s="169" t="s">
        <v>262</v>
      </c>
      <c r="C42" s="169"/>
      <c r="D42" s="169">
        <v>8</v>
      </c>
      <c r="E42" s="168"/>
      <c r="F42" s="170" t="s">
        <v>264</v>
      </c>
      <c r="G42" s="128">
        <f>H42+I42</f>
        <v>72</v>
      </c>
      <c r="H42" s="128">
        <v>24</v>
      </c>
      <c r="I42" s="121">
        <f>SUM(L42:S42)</f>
        <v>48</v>
      </c>
      <c r="J42" s="119"/>
      <c r="K42" s="119"/>
      <c r="L42" s="119"/>
      <c r="M42" s="119"/>
      <c r="N42" s="119"/>
      <c r="O42" s="119"/>
      <c r="P42" s="119"/>
      <c r="Q42" s="119"/>
      <c r="R42" s="37">
        <v>20</v>
      </c>
      <c r="S42" s="168">
        <v>28</v>
      </c>
    </row>
    <row r="43" spans="1:19" ht="13.5" thickBot="1" x14ac:dyDescent="0.25">
      <c r="A43" s="171" t="s">
        <v>341</v>
      </c>
      <c r="B43" s="173" t="s">
        <v>342</v>
      </c>
      <c r="C43" s="172"/>
      <c r="D43" s="173">
        <v>7</v>
      </c>
      <c r="E43" s="172"/>
      <c r="F43" s="174" t="s">
        <v>264</v>
      </c>
      <c r="G43" s="128">
        <f>H43+I43</f>
        <v>48</v>
      </c>
      <c r="H43" s="128">
        <v>16</v>
      </c>
      <c r="I43" s="121">
        <f>SUM(L43:S43)</f>
        <v>32</v>
      </c>
      <c r="J43" s="128"/>
      <c r="K43" s="128"/>
      <c r="L43" s="128"/>
      <c r="M43" s="128"/>
      <c r="N43" s="128"/>
      <c r="O43" s="128"/>
      <c r="P43" s="128"/>
      <c r="Q43" s="128"/>
      <c r="R43" s="175">
        <v>32</v>
      </c>
      <c r="S43" s="172"/>
    </row>
    <row r="44" spans="1:19" s="125" customFormat="1" ht="12" customHeight="1" thickBot="1" x14ac:dyDescent="0.25">
      <c r="A44" s="222" t="s">
        <v>71</v>
      </c>
      <c r="B44" s="223" t="s">
        <v>37</v>
      </c>
      <c r="C44" s="224">
        <v>9</v>
      </c>
      <c r="D44" s="224">
        <v>0</v>
      </c>
      <c r="E44" s="224">
        <v>10</v>
      </c>
      <c r="F44" s="225" t="s">
        <v>346</v>
      </c>
      <c r="G44" s="226">
        <f t="shared" si="4"/>
        <v>3072</v>
      </c>
      <c r="H44" s="227">
        <f>SUM(H45+H50+H54+H58+H62)</f>
        <v>592</v>
      </c>
      <c r="I44" s="227">
        <f>SUM(I45+I50+I54+I58+I62)</f>
        <v>2480</v>
      </c>
      <c r="J44" s="227">
        <f>SUM(J45+J50+J54+J58+J63)</f>
        <v>556</v>
      </c>
      <c r="K44" s="227">
        <f>SUM(K45+K50+K54+K58)</f>
        <v>12</v>
      </c>
      <c r="L44" s="227">
        <f>SUM(L45+L50+L54+L58)</f>
        <v>0</v>
      </c>
      <c r="M44" s="227">
        <f>SUM(M45+M50+M54+M58)</f>
        <v>0</v>
      </c>
      <c r="N44" s="227">
        <f t="shared" ref="N44:S44" si="12">SUM(N45+N50+N54+N58+N62)</f>
        <v>206</v>
      </c>
      <c r="O44" s="227">
        <f t="shared" si="12"/>
        <v>460</v>
      </c>
      <c r="P44" s="227">
        <f t="shared" si="12"/>
        <v>390</v>
      </c>
      <c r="Q44" s="227">
        <f t="shared" si="12"/>
        <v>596</v>
      </c>
      <c r="R44" s="227">
        <f t="shared" si="12"/>
        <v>492</v>
      </c>
      <c r="S44" s="228">
        <f t="shared" si="12"/>
        <v>336</v>
      </c>
    </row>
    <row r="45" spans="1:19" s="12" customFormat="1" ht="25.5" customHeight="1" thickBot="1" x14ac:dyDescent="0.25">
      <c r="A45" s="197" t="s">
        <v>72</v>
      </c>
      <c r="B45" s="198" t="s">
        <v>119</v>
      </c>
      <c r="C45" s="199">
        <v>5</v>
      </c>
      <c r="D45" s="199"/>
      <c r="E45" s="199"/>
      <c r="F45" s="200" t="s">
        <v>134</v>
      </c>
      <c r="G45" s="201">
        <f t="shared" ref="G45:O45" si="13">SUM(G46:G49)</f>
        <v>1113</v>
      </c>
      <c r="H45" s="201">
        <f t="shared" si="13"/>
        <v>275</v>
      </c>
      <c r="I45" s="201">
        <f t="shared" si="13"/>
        <v>838</v>
      </c>
      <c r="J45" s="201">
        <f t="shared" si="13"/>
        <v>246</v>
      </c>
      <c r="K45" s="201">
        <f t="shared" si="13"/>
        <v>0</v>
      </c>
      <c r="L45" s="201">
        <f t="shared" si="13"/>
        <v>0</v>
      </c>
      <c r="M45" s="201">
        <f t="shared" si="13"/>
        <v>0</v>
      </c>
      <c r="N45" s="201">
        <f t="shared" si="13"/>
        <v>206</v>
      </c>
      <c r="O45" s="201">
        <f t="shared" si="13"/>
        <v>460</v>
      </c>
      <c r="P45" s="201">
        <f>SUM(P46:P49)</f>
        <v>172</v>
      </c>
      <c r="Q45" s="201"/>
      <c r="R45" s="201"/>
      <c r="S45" s="201"/>
    </row>
    <row r="46" spans="1:19" ht="33" customHeight="1" x14ac:dyDescent="0.2">
      <c r="A46" s="9" t="s">
        <v>73</v>
      </c>
      <c r="B46" s="104" t="s">
        <v>120</v>
      </c>
      <c r="C46" s="93">
        <v>5</v>
      </c>
      <c r="D46" s="93"/>
      <c r="E46" s="93"/>
      <c r="F46" s="105" t="s">
        <v>105</v>
      </c>
      <c r="G46" s="1">
        <f t="shared" si="4"/>
        <v>825</v>
      </c>
      <c r="H46" s="1">
        <f>I46/2</f>
        <v>275</v>
      </c>
      <c r="I46" s="15">
        <f>SUM(M46:S46)</f>
        <v>550</v>
      </c>
      <c r="J46" s="1">
        <v>246</v>
      </c>
      <c r="K46" s="1"/>
      <c r="L46" s="1"/>
      <c r="M46" s="1"/>
      <c r="N46" s="1">
        <v>170</v>
      </c>
      <c r="O46" s="1">
        <v>244</v>
      </c>
      <c r="P46" s="1">
        <v>136</v>
      </c>
      <c r="Q46" s="1"/>
      <c r="R46" s="1"/>
      <c r="S46" s="1"/>
    </row>
    <row r="47" spans="1:19" s="150" customFormat="1" ht="13.5" customHeight="1" x14ac:dyDescent="0.2">
      <c r="A47" s="143" t="s">
        <v>74</v>
      </c>
      <c r="B47" s="144" t="s">
        <v>38</v>
      </c>
      <c r="C47" s="145"/>
      <c r="D47" s="145"/>
      <c r="E47" s="145">
        <v>4</v>
      </c>
      <c r="F47" s="146" t="s">
        <v>258</v>
      </c>
      <c r="G47" s="147">
        <f t="shared" si="4"/>
        <v>252</v>
      </c>
      <c r="H47" s="147"/>
      <c r="I47" s="148">
        <f>SUM(M47:S47)</f>
        <v>252</v>
      </c>
      <c r="J47" s="147"/>
      <c r="K47" s="147"/>
      <c r="L47" s="147"/>
      <c r="M47" s="147"/>
      <c r="N47" s="149">
        <v>36</v>
      </c>
      <c r="O47" s="149">
        <v>216</v>
      </c>
      <c r="P47" s="149"/>
      <c r="Q47" s="149"/>
      <c r="R47" s="149"/>
      <c r="S47" s="149"/>
    </row>
    <row r="48" spans="1:19" ht="12" customHeight="1" x14ac:dyDescent="0.2">
      <c r="A48" s="11" t="s">
        <v>251</v>
      </c>
      <c r="B48" s="95" t="s">
        <v>40</v>
      </c>
      <c r="C48" s="8"/>
      <c r="D48" s="8"/>
      <c r="E48" s="8">
        <v>5</v>
      </c>
      <c r="F48" s="105" t="s">
        <v>136</v>
      </c>
      <c r="G48" s="1">
        <f t="shared" si="4"/>
        <v>36</v>
      </c>
      <c r="I48" s="15">
        <f>SUM(M48:S48)</f>
        <v>36</v>
      </c>
      <c r="N48" s="86"/>
      <c r="O48" s="87"/>
      <c r="P48" s="86">
        <v>36</v>
      </c>
      <c r="Q48" s="88"/>
      <c r="R48" s="88"/>
      <c r="S48" s="88"/>
    </row>
    <row r="49" spans="1:28" ht="2.25" customHeight="1" thickBot="1" x14ac:dyDescent="0.25">
      <c r="A49" s="4"/>
      <c r="B49" s="95"/>
      <c r="C49" s="8"/>
      <c r="D49" s="8"/>
      <c r="E49" s="8"/>
      <c r="F49" s="105"/>
      <c r="G49" s="1">
        <f t="shared" si="4"/>
        <v>0</v>
      </c>
      <c r="H49" s="1"/>
      <c r="I49" s="15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28" s="12" customFormat="1" ht="20.25" customHeight="1" thickBot="1" x14ac:dyDescent="0.25">
      <c r="A50" s="202" t="s">
        <v>75</v>
      </c>
      <c r="B50" s="203" t="s">
        <v>121</v>
      </c>
      <c r="C50" s="204">
        <v>8</v>
      </c>
      <c r="D50" s="204"/>
      <c r="E50" s="204"/>
      <c r="F50" s="205" t="s">
        <v>134</v>
      </c>
      <c r="G50" s="206">
        <f t="shared" si="4"/>
        <v>1527</v>
      </c>
      <c r="H50" s="207">
        <f>SUM(H51:H51)</f>
        <v>233</v>
      </c>
      <c r="I50" s="207">
        <f>SUM(N50:S50)</f>
        <v>1294</v>
      </c>
      <c r="J50" s="207">
        <f>SUM(J51:J51)</f>
        <v>222</v>
      </c>
      <c r="K50" s="207">
        <f>SUM(K51:K51)</f>
        <v>12</v>
      </c>
      <c r="L50" s="207">
        <f>SUM(L51:L51)</f>
        <v>0</v>
      </c>
      <c r="M50" s="207">
        <f>SUM(M51:M51)</f>
        <v>0</v>
      </c>
      <c r="N50" s="207">
        <f t="shared" ref="N50:S50" si="14">SUM(N51:N53)</f>
        <v>0</v>
      </c>
      <c r="O50" s="207">
        <f t="shared" si="14"/>
        <v>0</v>
      </c>
      <c r="P50" s="207">
        <f>SUM(P51:P53)</f>
        <v>218</v>
      </c>
      <c r="Q50" s="207">
        <f t="shared" si="14"/>
        <v>416</v>
      </c>
      <c r="R50" s="207">
        <f t="shared" si="14"/>
        <v>396</v>
      </c>
      <c r="S50" s="207">
        <f t="shared" si="14"/>
        <v>264</v>
      </c>
    </row>
    <row r="51" spans="1:28" ht="19.5" customHeight="1" x14ac:dyDescent="0.2">
      <c r="A51" s="9" t="s">
        <v>76</v>
      </c>
      <c r="B51" s="104" t="s">
        <v>122</v>
      </c>
      <c r="C51" s="93">
        <v>6.8</v>
      </c>
      <c r="D51" s="93"/>
      <c r="E51" s="93"/>
      <c r="F51" s="137" t="s">
        <v>273</v>
      </c>
      <c r="G51" s="1">
        <f t="shared" si="4"/>
        <v>699</v>
      </c>
      <c r="H51" s="1">
        <f>I51/2</f>
        <v>233</v>
      </c>
      <c r="I51" s="15">
        <f>SUM(N51:S51)</f>
        <v>466</v>
      </c>
      <c r="J51" s="1">
        <v>222</v>
      </c>
      <c r="K51" s="1">
        <v>12</v>
      </c>
      <c r="L51" s="1"/>
      <c r="M51" s="1"/>
      <c r="N51" s="1"/>
      <c r="O51" s="1"/>
      <c r="P51" s="1">
        <v>110</v>
      </c>
      <c r="Q51" s="1">
        <v>128</v>
      </c>
      <c r="R51" s="1">
        <v>144</v>
      </c>
      <c r="S51" s="1">
        <v>84</v>
      </c>
    </row>
    <row r="52" spans="1:28" ht="10.5" customHeight="1" x14ac:dyDescent="0.2">
      <c r="A52" s="11" t="s">
        <v>77</v>
      </c>
      <c r="B52" s="95" t="s">
        <v>38</v>
      </c>
      <c r="C52" s="8"/>
      <c r="D52" s="8"/>
      <c r="E52" s="8">
        <v>6</v>
      </c>
      <c r="F52" s="19" t="s">
        <v>138</v>
      </c>
      <c r="G52" s="1">
        <f t="shared" si="4"/>
        <v>324</v>
      </c>
      <c r="H52" s="1"/>
      <c r="I52" s="15">
        <f>SUM(N52:S52)</f>
        <v>324</v>
      </c>
      <c r="J52" s="1"/>
      <c r="K52" s="1"/>
      <c r="L52" s="1"/>
      <c r="M52" s="1"/>
      <c r="N52" s="83"/>
      <c r="O52" s="83"/>
      <c r="P52" s="83">
        <v>108</v>
      </c>
      <c r="Q52" s="83">
        <v>108</v>
      </c>
      <c r="R52" s="83">
        <v>72</v>
      </c>
      <c r="S52" s="83">
        <v>36</v>
      </c>
      <c r="AB52" s="165"/>
    </row>
    <row r="53" spans="1:28" ht="10.5" customHeight="1" thickBot="1" x14ac:dyDescent="0.25">
      <c r="A53" s="11" t="s">
        <v>78</v>
      </c>
      <c r="B53" s="95" t="s">
        <v>40</v>
      </c>
      <c r="C53" s="8"/>
      <c r="D53" s="8"/>
      <c r="E53" s="8">
        <v>8</v>
      </c>
      <c r="F53" s="105" t="s">
        <v>135</v>
      </c>
      <c r="G53" s="82">
        <f t="shared" si="4"/>
        <v>504</v>
      </c>
      <c r="H53" s="1"/>
      <c r="I53" s="15">
        <f>SUM(N53:S53)</f>
        <v>504</v>
      </c>
      <c r="J53" s="1"/>
      <c r="K53" s="1"/>
      <c r="L53" s="1"/>
      <c r="M53" s="1"/>
      <c r="N53" s="88"/>
      <c r="O53" s="88"/>
      <c r="P53" s="88"/>
      <c r="Q53" s="89">
        <v>180</v>
      </c>
      <c r="R53" s="89">
        <v>180</v>
      </c>
      <c r="S53" s="88">
        <v>144</v>
      </c>
    </row>
    <row r="54" spans="1:28" s="12" customFormat="1" ht="33.75" customHeight="1" thickBot="1" x14ac:dyDescent="0.25">
      <c r="A54" s="208" t="s">
        <v>79</v>
      </c>
      <c r="B54" s="209" t="s">
        <v>123</v>
      </c>
      <c r="C54" s="210">
        <v>7</v>
      </c>
      <c r="D54" s="210"/>
      <c r="E54" s="210"/>
      <c r="F54" s="205" t="s">
        <v>134</v>
      </c>
      <c r="G54" s="206">
        <f t="shared" si="4"/>
        <v>180</v>
      </c>
      <c r="H54" s="207">
        <f t="shared" ref="H54:R54" si="15">SUM(H55:H57)</f>
        <v>48</v>
      </c>
      <c r="I54" s="207">
        <f t="shared" si="15"/>
        <v>132</v>
      </c>
      <c r="J54" s="207">
        <f t="shared" si="15"/>
        <v>58</v>
      </c>
      <c r="K54" s="207">
        <f t="shared" si="15"/>
        <v>0</v>
      </c>
      <c r="L54" s="207">
        <f t="shared" si="15"/>
        <v>0</v>
      </c>
      <c r="M54" s="207">
        <f t="shared" si="15"/>
        <v>0</v>
      </c>
      <c r="N54" s="207">
        <f t="shared" si="15"/>
        <v>0</v>
      </c>
      <c r="O54" s="207">
        <f t="shared" si="15"/>
        <v>0</v>
      </c>
      <c r="P54" s="207">
        <f t="shared" si="15"/>
        <v>0</v>
      </c>
      <c r="Q54" s="207">
        <f t="shared" si="15"/>
        <v>36</v>
      </c>
      <c r="R54" s="207">
        <f t="shared" si="15"/>
        <v>96</v>
      </c>
      <c r="S54" s="207">
        <f>SUM(S55:S57)</f>
        <v>0</v>
      </c>
    </row>
    <row r="55" spans="1:28" ht="30.75" customHeight="1" x14ac:dyDescent="0.2">
      <c r="A55" s="11" t="s">
        <v>80</v>
      </c>
      <c r="B55" s="104" t="s">
        <v>124</v>
      </c>
      <c r="C55" s="93">
        <v>7</v>
      </c>
      <c r="D55" s="93"/>
      <c r="E55" s="93"/>
      <c r="F55" s="105" t="s">
        <v>134</v>
      </c>
      <c r="G55" s="1">
        <f t="shared" si="4"/>
        <v>144</v>
      </c>
      <c r="H55" s="1">
        <v>48</v>
      </c>
      <c r="I55" s="1">
        <f>SUM(Q55:S55)</f>
        <v>96</v>
      </c>
      <c r="J55" s="1">
        <v>58</v>
      </c>
      <c r="K55" s="1"/>
      <c r="L55" s="1"/>
      <c r="M55" s="1"/>
      <c r="N55" s="1"/>
      <c r="O55" s="1"/>
      <c r="P55" s="1"/>
      <c r="Q55" s="1">
        <v>36</v>
      </c>
      <c r="R55" s="1">
        <v>60</v>
      </c>
      <c r="S55" s="1"/>
    </row>
    <row r="56" spans="1:28" ht="12" customHeight="1" x14ac:dyDescent="0.2">
      <c r="A56" s="11" t="s">
        <v>81</v>
      </c>
      <c r="B56" s="95" t="s">
        <v>38</v>
      </c>
      <c r="C56" s="8"/>
      <c r="D56" s="8"/>
      <c r="E56" s="8" t="s">
        <v>163</v>
      </c>
      <c r="F56" s="105" t="s">
        <v>136</v>
      </c>
      <c r="G56" s="1">
        <f t="shared" si="4"/>
        <v>0</v>
      </c>
      <c r="H56" s="1"/>
      <c r="I56" s="1">
        <f t="shared" ref="I56:I57" si="16">SUM(Q56:S56)</f>
        <v>0</v>
      </c>
      <c r="J56" s="1"/>
      <c r="K56" s="1"/>
      <c r="L56" s="1"/>
      <c r="M56" s="1"/>
      <c r="N56" s="83"/>
      <c r="O56" s="83"/>
      <c r="P56" s="83"/>
      <c r="Q56" s="83"/>
      <c r="R56" s="83"/>
      <c r="S56" s="83"/>
    </row>
    <row r="57" spans="1:28" ht="11.45" customHeight="1" thickBot="1" x14ac:dyDescent="0.25">
      <c r="A57" s="11" t="s">
        <v>265</v>
      </c>
      <c r="B57" s="101" t="s">
        <v>39</v>
      </c>
      <c r="C57" s="8"/>
      <c r="D57" s="8"/>
      <c r="E57" s="8">
        <v>7</v>
      </c>
      <c r="F57" s="105" t="s">
        <v>136</v>
      </c>
      <c r="G57" s="1">
        <f t="shared" ref="G57" si="17">H57+I57</f>
        <v>36</v>
      </c>
      <c r="H57" s="1"/>
      <c r="I57" s="1">
        <f t="shared" si="16"/>
        <v>36</v>
      </c>
      <c r="J57" s="1"/>
      <c r="K57" s="1"/>
      <c r="L57" s="1"/>
      <c r="M57" s="1"/>
      <c r="N57" s="88"/>
      <c r="O57" s="88"/>
      <c r="P57" s="88"/>
      <c r="Q57" s="88"/>
      <c r="R57" s="88">
        <v>36</v>
      </c>
      <c r="S57" s="88"/>
    </row>
    <row r="58" spans="1:28" s="12" customFormat="1" ht="22.5" customHeight="1" thickBot="1" x14ac:dyDescent="0.25">
      <c r="A58" s="202" t="s">
        <v>82</v>
      </c>
      <c r="B58" s="211" t="s">
        <v>126</v>
      </c>
      <c r="C58" s="204">
        <v>8</v>
      </c>
      <c r="D58" s="204"/>
      <c r="E58" s="204"/>
      <c r="F58" s="205" t="s">
        <v>134</v>
      </c>
      <c r="G58" s="206">
        <f t="shared" ref="G58:G66" si="18">H58+I58</f>
        <v>90</v>
      </c>
      <c r="H58" s="205">
        <f>H59</f>
        <v>18</v>
      </c>
      <c r="I58" s="206">
        <f>SUM(R58:S58)</f>
        <v>72</v>
      </c>
      <c r="J58" s="205">
        <f>J59</f>
        <v>12</v>
      </c>
      <c r="K58" s="205">
        <v>0</v>
      </c>
      <c r="L58" s="205">
        <v>0</v>
      </c>
      <c r="M58" s="205">
        <v>0</v>
      </c>
      <c r="N58" s="205">
        <v>0</v>
      </c>
      <c r="O58" s="205">
        <v>0</v>
      </c>
      <c r="P58" s="205">
        <v>0</v>
      </c>
      <c r="Q58" s="205">
        <v>0</v>
      </c>
      <c r="R58" s="205">
        <v>0</v>
      </c>
      <c r="S58" s="205">
        <f>S59+S60+S61</f>
        <v>72</v>
      </c>
    </row>
    <row r="59" spans="1:28" s="12" customFormat="1" ht="22.5" x14ac:dyDescent="0.2">
      <c r="A59" s="9" t="s">
        <v>125</v>
      </c>
      <c r="B59" s="99" t="s">
        <v>127</v>
      </c>
      <c r="C59" s="93"/>
      <c r="D59" s="93"/>
      <c r="E59" s="93">
        <v>8</v>
      </c>
      <c r="F59" s="108" t="s">
        <v>136</v>
      </c>
      <c r="G59" s="1">
        <f t="shared" si="18"/>
        <v>54</v>
      </c>
      <c r="H59" s="18">
        <v>18</v>
      </c>
      <c r="I59" s="1">
        <f t="shared" ref="I59:I61" si="19">SUM(R59:S59)</f>
        <v>36</v>
      </c>
      <c r="J59" s="18">
        <v>12</v>
      </c>
      <c r="K59" s="17"/>
      <c r="L59" s="17"/>
      <c r="M59" s="17"/>
      <c r="N59" s="17"/>
      <c r="O59" s="17"/>
      <c r="P59" s="17"/>
      <c r="Q59" s="17"/>
      <c r="R59" s="17"/>
      <c r="S59" s="18">
        <v>36</v>
      </c>
    </row>
    <row r="60" spans="1:28" s="12" customFormat="1" ht="11.25" customHeight="1" x14ac:dyDescent="0.2">
      <c r="A60" s="9" t="s">
        <v>252</v>
      </c>
      <c r="B60" s="95" t="s">
        <v>38</v>
      </c>
      <c r="C60" s="8"/>
      <c r="D60" s="8"/>
      <c r="E60" s="93">
        <v>8</v>
      </c>
      <c r="F60" s="108" t="s">
        <v>136</v>
      </c>
      <c r="G60" s="1">
        <f t="shared" si="18"/>
        <v>18</v>
      </c>
      <c r="H60" s="17"/>
      <c r="I60" s="1">
        <f t="shared" si="19"/>
        <v>18</v>
      </c>
      <c r="J60" s="17"/>
      <c r="K60" s="17"/>
      <c r="L60" s="17"/>
      <c r="M60" s="17"/>
      <c r="N60" s="84"/>
      <c r="O60" s="84"/>
      <c r="P60" s="84"/>
      <c r="Q60" s="84"/>
      <c r="R60" s="84"/>
      <c r="S60" s="85">
        <v>18</v>
      </c>
    </row>
    <row r="61" spans="1:28" s="12" customFormat="1" ht="12" customHeight="1" thickBot="1" x14ac:dyDescent="0.25">
      <c r="A61" s="9" t="s">
        <v>252</v>
      </c>
      <c r="B61" s="95" t="s">
        <v>40</v>
      </c>
      <c r="C61" s="8"/>
      <c r="D61" s="8"/>
      <c r="E61" s="8">
        <v>8</v>
      </c>
      <c r="F61" s="108" t="s">
        <v>136</v>
      </c>
      <c r="G61" s="1">
        <f t="shared" si="18"/>
        <v>18</v>
      </c>
      <c r="H61" s="17"/>
      <c r="I61" s="1">
        <f t="shared" si="19"/>
        <v>18</v>
      </c>
      <c r="J61" s="17"/>
      <c r="K61" s="17"/>
      <c r="L61" s="17"/>
      <c r="M61" s="17"/>
      <c r="N61" s="90"/>
      <c r="O61" s="90"/>
      <c r="P61" s="90"/>
      <c r="Q61" s="90"/>
      <c r="R61" s="90"/>
      <c r="S61" s="91">
        <v>18</v>
      </c>
    </row>
    <row r="62" spans="1:28" s="12" customFormat="1" ht="21.75" customHeight="1" thickBot="1" x14ac:dyDescent="0.25">
      <c r="A62" s="202" t="s">
        <v>129</v>
      </c>
      <c r="B62" s="203" t="s">
        <v>132</v>
      </c>
      <c r="C62" s="204">
        <v>6</v>
      </c>
      <c r="D62" s="204"/>
      <c r="E62" s="204"/>
      <c r="F62" s="205" t="s">
        <v>97</v>
      </c>
      <c r="G62" s="206">
        <f t="shared" si="18"/>
        <v>162</v>
      </c>
      <c r="H62" s="205">
        <f>H63</f>
        <v>18</v>
      </c>
      <c r="I62" s="206">
        <f>SUM(Q62:S62)</f>
        <v>144</v>
      </c>
      <c r="J62" s="205">
        <v>0</v>
      </c>
      <c r="K62" s="205">
        <v>0</v>
      </c>
      <c r="L62" s="205">
        <v>0</v>
      </c>
      <c r="M62" s="205">
        <v>0</v>
      </c>
      <c r="N62" s="205">
        <v>0</v>
      </c>
      <c r="O62" s="205">
        <v>0</v>
      </c>
      <c r="P62" s="205">
        <v>0</v>
      </c>
      <c r="Q62" s="205">
        <f>SUM(Q63:Q65)</f>
        <v>144</v>
      </c>
      <c r="R62" s="205">
        <v>0</v>
      </c>
      <c r="S62" s="205">
        <v>0</v>
      </c>
    </row>
    <row r="63" spans="1:28" s="12" customFormat="1" ht="22.5" customHeight="1" x14ac:dyDescent="0.2">
      <c r="A63" s="9" t="s">
        <v>130</v>
      </c>
      <c r="B63" s="104" t="s">
        <v>132</v>
      </c>
      <c r="C63" s="93"/>
      <c r="D63" s="93"/>
      <c r="E63" s="93"/>
      <c r="F63" s="17"/>
      <c r="G63" s="1">
        <f t="shared" si="18"/>
        <v>54</v>
      </c>
      <c r="H63" s="18">
        <v>18</v>
      </c>
      <c r="I63" s="1">
        <f>SUM(Q63:S63)</f>
        <v>36</v>
      </c>
      <c r="J63" s="17">
        <v>18</v>
      </c>
      <c r="K63" s="17"/>
      <c r="L63" s="17"/>
      <c r="M63" s="17"/>
      <c r="N63" s="17"/>
      <c r="O63" s="17"/>
      <c r="P63" s="17"/>
      <c r="Q63" s="17">
        <v>36</v>
      </c>
      <c r="R63" s="17"/>
      <c r="S63" s="17"/>
    </row>
    <row r="64" spans="1:28" s="12" customFormat="1" ht="11.25" customHeight="1" x14ac:dyDescent="0.2">
      <c r="A64" s="9" t="s">
        <v>128</v>
      </c>
      <c r="B64" s="101" t="s">
        <v>38</v>
      </c>
      <c r="C64" s="8"/>
      <c r="D64" s="8"/>
      <c r="E64" s="8">
        <v>6</v>
      </c>
      <c r="F64" s="108" t="s">
        <v>136</v>
      </c>
      <c r="G64" s="1">
        <f t="shared" si="18"/>
        <v>72</v>
      </c>
      <c r="H64" s="17"/>
      <c r="I64" s="1">
        <f>SUM(Q64:S64)</f>
        <v>72</v>
      </c>
      <c r="J64" s="17"/>
      <c r="K64" s="17"/>
      <c r="L64" s="17"/>
      <c r="M64" s="17"/>
      <c r="N64" s="84"/>
      <c r="O64" s="84"/>
      <c r="P64" s="84"/>
      <c r="Q64" s="85">
        <v>72</v>
      </c>
      <c r="R64" s="84"/>
      <c r="S64" s="84"/>
    </row>
    <row r="65" spans="1:20" s="12" customFormat="1" ht="11.25" customHeight="1" x14ac:dyDescent="0.2">
      <c r="A65" s="9" t="s">
        <v>131</v>
      </c>
      <c r="B65" s="101" t="s">
        <v>39</v>
      </c>
      <c r="C65" s="8"/>
      <c r="D65" s="8"/>
      <c r="E65" s="8">
        <v>6</v>
      </c>
      <c r="F65" s="109" t="s">
        <v>136</v>
      </c>
      <c r="G65" s="1">
        <f t="shared" si="18"/>
        <v>36</v>
      </c>
      <c r="H65" s="17"/>
      <c r="I65" s="1">
        <f>SUM(Q65:S65)</f>
        <v>36</v>
      </c>
      <c r="J65" s="17"/>
      <c r="K65" s="17"/>
      <c r="L65" s="17"/>
      <c r="M65" s="17"/>
      <c r="N65" s="90"/>
      <c r="O65" s="90"/>
      <c r="P65" s="90"/>
      <c r="Q65" s="91">
        <v>36</v>
      </c>
      <c r="R65" s="90"/>
      <c r="S65" s="90"/>
    </row>
    <row r="66" spans="1:20" s="14" customFormat="1" ht="11.25" customHeight="1" x14ac:dyDescent="0.2">
      <c r="A66" s="212"/>
      <c r="B66" s="213" t="s">
        <v>241</v>
      </c>
      <c r="C66" s="214"/>
      <c r="D66" s="214"/>
      <c r="E66" s="214"/>
      <c r="F66" s="215"/>
      <c r="G66" s="214">
        <f t="shared" si="18"/>
        <v>6048</v>
      </c>
      <c r="H66" s="216">
        <f>H67</f>
        <v>2016</v>
      </c>
      <c r="I66" s="214">
        <f>SUM(L66:S66)</f>
        <v>4032</v>
      </c>
      <c r="J66" s="216">
        <f>J67</f>
        <v>1330</v>
      </c>
      <c r="K66" s="216">
        <f>K67</f>
        <v>12</v>
      </c>
      <c r="L66" s="216">
        <f>L63+L55+L51+L46+L30+L22+L27+L7+L59</f>
        <v>612</v>
      </c>
      <c r="M66" s="216">
        <f t="shared" ref="M66:S66" si="20">M63+M55+M51+M46+M30+M22+M27+M7+M59</f>
        <v>810</v>
      </c>
      <c r="N66" s="216">
        <f t="shared" si="20"/>
        <v>558</v>
      </c>
      <c r="O66" s="216">
        <f t="shared" si="20"/>
        <v>648</v>
      </c>
      <c r="P66" s="216">
        <f t="shared" si="20"/>
        <v>432</v>
      </c>
      <c r="Q66" s="216">
        <f t="shared" si="20"/>
        <v>432</v>
      </c>
      <c r="R66" s="216">
        <f t="shared" si="20"/>
        <v>288</v>
      </c>
      <c r="S66" s="216">
        <f t="shared" si="20"/>
        <v>252</v>
      </c>
      <c r="T66" s="14">
        <f>SUM(L66:S66)</f>
        <v>4032</v>
      </c>
    </row>
    <row r="67" spans="1:20" s="134" customFormat="1" ht="11.25" customHeight="1" x14ac:dyDescent="0.2">
      <c r="A67" s="129"/>
      <c r="B67" s="130" t="s">
        <v>242</v>
      </c>
      <c r="C67" s="131">
        <f>C29+C27+C22+C7</f>
        <v>15</v>
      </c>
      <c r="D67" s="131">
        <f t="shared" ref="D67:E67" si="21">D29+D27+D22+D7</f>
        <v>3</v>
      </c>
      <c r="E67" s="131">
        <f t="shared" si="21"/>
        <v>39</v>
      </c>
      <c r="F67" s="132" t="s">
        <v>348</v>
      </c>
      <c r="G67" s="133">
        <f t="shared" ref="G67:K67" si="22">SUM(G7+G29+G22+G27)</f>
        <v>7344</v>
      </c>
      <c r="H67" s="133">
        <f>SUM(H7+H29+H22+H27)</f>
        <v>2016</v>
      </c>
      <c r="I67" s="133">
        <f>SUM(I7+I29+I22+I27)</f>
        <v>5328</v>
      </c>
      <c r="J67" s="133">
        <f t="shared" si="22"/>
        <v>1330</v>
      </c>
      <c r="K67" s="133">
        <f t="shared" si="22"/>
        <v>12</v>
      </c>
      <c r="L67" s="216">
        <f t="shared" ref="L67:R67" si="23">SUM(L70:L72)</f>
        <v>612</v>
      </c>
      <c r="M67" s="216">
        <f t="shared" si="23"/>
        <v>810</v>
      </c>
      <c r="N67" s="216">
        <f t="shared" si="23"/>
        <v>594</v>
      </c>
      <c r="O67" s="216">
        <f t="shared" si="23"/>
        <v>864</v>
      </c>
      <c r="P67" s="216">
        <f t="shared" si="23"/>
        <v>576</v>
      </c>
      <c r="Q67" s="216">
        <f t="shared" si="23"/>
        <v>828</v>
      </c>
      <c r="R67" s="216">
        <f t="shared" si="23"/>
        <v>576</v>
      </c>
      <c r="S67" s="216">
        <f>SUM(S70:S72)</f>
        <v>468</v>
      </c>
      <c r="T67" s="14">
        <f>SUM(L67:S67)</f>
        <v>5328</v>
      </c>
    </row>
    <row r="68" spans="1:20" s="14" customFormat="1" ht="10.5" x14ac:dyDescent="0.15">
      <c r="A68" s="5" t="s">
        <v>84</v>
      </c>
      <c r="B68" s="103" t="s">
        <v>86</v>
      </c>
      <c r="C68" s="5"/>
      <c r="D68" s="5"/>
      <c r="E68" s="5"/>
      <c r="F68" s="94" t="s">
        <v>99</v>
      </c>
      <c r="G68" s="6"/>
      <c r="H68" s="6"/>
      <c r="I68" s="6"/>
      <c r="J68" s="6" t="s">
        <v>261</v>
      </c>
      <c r="K68" s="6"/>
      <c r="L68" s="6">
        <f>L70/L5</f>
        <v>36</v>
      </c>
      <c r="M68" s="6">
        <f t="shared" ref="M68:S68" si="24">M70/M5</f>
        <v>36</v>
      </c>
      <c r="N68" s="6">
        <f t="shared" si="24"/>
        <v>36</v>
      </c>
      <c r="O68" s="6">
        <f t="shared" si="24"/>
        <v>36</v>
      </c>
      <c r="P68" s="6">
        <f t="shared" si="24"/>
        <v>36</v>
      </c>
      <c r="Q68" s="6">
        <f t="shared" si="24"/>
        <v>36</v>
      </c>
      <c r="R68" s="6">
        <f t="shared" si="24"/>
        <v>36</v>
      </c>
      <c r="S68" s="6">
        <f t="shared" si="24"/>
        <v>36</v>
      </c>
    </row>
    <row r="69" spans="1:20" s="14" customFormat="1" ht="10.5" customHeight="1" x14ac:dyDescent="0.15">
      <c r="A69" s="5" t="s">
        <v>85</v>
      </c>
      <c r="B69" s="98" t="s">
        <v>87</v>
      </c>
      <c r="C69" s="2"/>
      <c r="D69" s="2"/>
      <c r="E69" s="2"/>
      <c r="F69" s="94" t="s">
        <v>100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5"/>
    </row>
    <row r="70" spans="1:20" s="14" customFormat="1" ht="20.25" customHeight="1" x14ac:dyDescent="0.2">
      <c r="A70" s="271" t="s">
        <v>339</v>
      </c>
      <c r="B70" s="272"/>
      <c r="C70" s="272"/>
      <c r="D70" s="272"/>
      <c r="E70" s="272"/>
      <c r="F70" s="272"/>
      <c r="G70" s="272"/>
      <c r="H70" s="272"/>
      <c r="I70" s="275" t="s">
        <v>83</v>
      </c>
      <c r="J70" s="273" t="s">
        <v>88</v>
      </c>
      <c r="K70" s="274"/>
      <c r="L70" s="6">
        <f t="shared" ref="L70:R70" si="25">L63+L59+L55+L51+L46+L30+L27+L22+L7</f>
        <v>612</v>
      </c>
      <c r="M70" s="6">
        <f t="shared" si="25"/>
        <v>810</v>
      </c>
      <c r="N70" s="6">
        <f t="shared" si="25"/>
        <v>558</v>
      </c>
      <c r="O70" s="6">
        <f t="shared" si="25"/>
        <v>648</v>
      </c>
      <c r="P70" s="6">
        <f t="shared" si="25"/>
        <v>432</v>
      </c>
      <c r="Q70" s="6">
        <f t="shared" si="25"/>
        <v>432</v>
      </c>
      <c r="R70" s="6">
        <f t="shared" si="25"/>
        <v>288</v>
      </c>
      <c r="S70" s="6">
        <f>S63+S59+S55+S51+S46+S30+S27+S22</f>
        <v>252</v>
      </c>
    </row>
    <row r="71" spans="1:20" s="14" customFormat="1" ht="21.75" customHeight="1" x14ac:dyDescent="0.2">
      <c r="A71" s="271"/>
      <c r="B71" s="272"/>
      <c r="C71" s="272"/>
      <c r="D71" s="272"/>
      <c r="E71" s="272"/>
      <c r="F71" s="272"/>
      <c r="G71" s="272"/>
      <c r="H71" s="272"/>
      <c r="I71" s="276"/>
      <c r="J71" s="278" t="s">
        <v>89</v>
      </c>
      <c r="K71" s="279"/>
      <c r="L71" s="230">
        <f>L64+L60+L56+L52+L47</f>
        <v>0</v>
      </c>
      <c r="M71" s="230">
        <f>M64+M60+M56+M52+M47</f>
        <v>0</v>
      </c>
      <c r="N71" s="230">
        <f>N64+N56+N52+N47</f>
        <v>36</v>
      </c>
      <c r="O71" s="230">
        <f>O64+O56+O52+O47</f>
        <v>216</v>
      </c>
      <c r="P71" s="230">
        <f>P64+P56+P52+P47</f>
        <v>108</v>
      </c>
      <c r="Q71" s="230">
        <f>Q64+Q56+Q52+Q47</f>
        <v>180</v>
      </c>
      <c r="R71" s="230">
        <f>R64+R56+R52+R47</f>
        <v>72</v>
      </c>
      <c r="S71" s="230">
        <f>S64+S56+S52+S47+S60</f>
        <v>54</v>
      </c>
      <c r="T71" s="14">
        <f>SUM(N71:S71)</f>
        <v>666</v>
      </c>
    </row>
    <row r="72" spans="1:20" s="14" customFormat="1" ht="20.25" customHeight="1" x14ac:dyDescent="0.2">
      <c r="A72" s="271" t="s">
        <v>87</v>
      </c>
      <c r="B72" s="272"/>
      <c r="C72" s="272"/>
      <c r="D72" s="272"/>
      <c r="E72" s="272"/>
      <c r="F72" s="272"/>
      <c r="G72" s="272"/>
      <c r="H72" s="272"/>
      <c r="I72" s="276"/>
      <c r="J72" s="280" t="s">
        <v>90</v>
      </c>
      <c r="K72" s="281"/>
      <c r="L72" s="231">
        <f>L69</f>
        <v>0</v>
      </c>
      <c r="M72" s="231">
        <f>M65+M61+M57+M53+M49</f>
        <v>0</v>
      </c>
      <c r="N72" s="231">
        <f t="shared" ref="N72:S72" si="26">N65+N60+N57+N53+N48</f>
        <v>0</v>
      </c>
      <c r="O72" s="231">
        <f t="shared" si="26"/>
        <v>0</v>
      </c>
      <c r="P72" s="231">
        <f t="shared" si="26"/>
        <v>36</v>
      </c>
      <c r="Q72" s="231">
        <f t="shared" si="26"/>
        <v>216</v>
      </c>
      <c r="R72" s="231">
        <f t="shared" si="26"/>
        <v>216</v>
      </c>
      <c r="S72" s="231">
        <f t="shared" si="26"/>
        <v>162</v>
      </c>
      <c r="T72" s="14">
        <f>SUM(N72:S72)</f>
        <v>630</v>
      </c>
    </row>
    <row r="73" spans="1:20" s="14" customFormat="1" ht="24.75" customHeight="1" x14ac:dyDescent="0.2">
      <c r="A73" s="271" t="s">
        <v>95</v>
      </c>
      <c r="B73" s="272"/>
      <c r="C73" s="272"/>
      <c r="D73" s="272"/>
      <c r="E73" s="272"/>
      <c r="F73" s="272"/>
      <c r="G73" s="272"/>
      <c r="H73" s="272"/>
      <c r="I73" s="276"/>
      <c r="J73" s="273" t="s">
        <v>91</v>
      </c>
      <c r="K73" s="274"/>
      <c r="L73" s="6"/>
      <c r="M73" s="6"/>
      <c r="N73" s="6"/>
      <c r="O73" s="6"/>
      <c r="P73" s="6"/>
      <c r="Q73" s="6"/>
      <c r="R73" s="6"/>
      <c r="S73" s="6" t="s">
        <v>99</v>
      </c>
      <c r="T73" s="14">
        <f>SUM(T71:T72)</f>
        <v>1296</v>
      </c>
    </row>
    <row r="74" spans="1:20" s="14" customFormat="1" ht="41.25" customHeight="1" x14ac:dyDescent="0.2">
      <c r="A74" s="293" t="s">
        <v>96</v>
      </c>
      <c r="B74" s="294"/>
      <c r="C74" s="294"/>
      <c r="D74" s="294"/>
      <c r="E74" s="294"/>
      <c r="F74" s="294"/>
      <c r="G74" s="294"/>
      <c r="H74" s="294"/>
      <c r="I74" s="276"/>
      <c r="J74" s="291" t="s">
        <v>92</v>
      </c>
      <c r="K74" s="292"/>
      <c r="L74" s="6"/>
      <c r="M74" s="6">
        <v>3</v>
      </c>
      <c r="N74" s="6">
        <v>1</v>
      </c>
      <c r="O74" s="6">
        <v>2</v>
      </c>
      <c r="P74" s="6">
        <v>2</v>
      </c>
      <c r="Q74" s="6">
        <v>2</v>
      </c>
      <c r="R74" s="6">
        <v>2</v>
      </c>
      <c r="S74" s="6">
        <v>3</v>
      </c>
      <c r="T74" s="14">
        <f>SUM(L74:S74)</f>
        <v>15</v>
      </c>
    </row>
    <row r="75" spans="1:20" s="14" customFormat="1" ht="11.25" customHeight="1" x14ac:dyDescent="0.2">
      <c r="A75" s="271" t="s">
        <v>106</v>
      </c>
      <c r="B75" s="272"/>
      <c r="C75" s="272"/>
      <c r="D75" s="272"/>
      <c r="E75" s="272"/>
      <c r="F75" s="272"/>
      <c r="G75" s="272"/>
      <c r="H75" s="272"/>
      <c r="I75" s="276"/>
      <c r="J75" s="273" t="s">
        <v>93</v>
      </c>
      <c r="K75" s="274"/>
      <c r="L75" s="6">
        <v>1</v>
      </c>
      <c r="M75" s="6">
        <v>9</v>
      </c>
      <c r="N75" s="6">
        <v>4</v>
      </c>
      <c r="O75" s="6">
        <v>5</v>
      </c>
      <c r="P75" s="6">
        <v>4</v>
      </c>
      <c r="Q75" s="6">
        <v>7</v>
      </c>
      <c r="R75" s="6">
        <v>2</v>
      </c>
      <c r="S75" s="6">
        <v>7</v>
      </c>
      <c r="T75" s="14">
        <f>SUM(L75:S75)</f>
        <v>39</v>
      </c>
    </row>
    <row r="76" spans="1:20" s="14" customFormat="1" ht="9.75" customHeight="1" x14ac:dyDescent="0.2">
      <c r="A76" s="271" t="s">
        <v>107</v>
      </c>
      <c r="B76" s="272"/>
      <c r="C76" s="272"/>
      <c r="D76" s="272"/>
      <c r="E76" s="272"/>
      <c r="F76" s="272"/>
      <c r="G76" s="272"/>
      <c r="H76" s="272"/>
      <c r="I76" s="277"/>
      <c r="J76" s="273" t="s">
        <v>94</v>
      </c>
      <c r="K76" s="274"/>
      <c r="L76" s="6"/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1</v>
      </c>
      <c r="S76" s="6">
        <v>2</v>
      </c>
      <c r="T76" s="14">
        <f>SUM(L76:S76)</f>
        <v>3</v>
      </c>
    </row>
  </sheetData>
  <mergeCells count="34">
    <mergeCell ref="P3:Q3"/>
    <mergeCell ref="J73:K73"/>
    <mergeCell ref="A72:H72"/>
    <mergeCell ref="J75:K75"/>
    <mergeCell ref="A75:H75"/>
    <mergeCell ref="A73:H73"/>
    <mergeCell ref="N3:O3"/>
    <mergeCell ref="R3:S3"/>
    <mergeCell ref="A70:H70"/>
    <mergeCell ref="J76:K76"/>
    <mergeCell ref="I70:I76"/>
    <mergeCell ref="J70:K70"/>
    <mergeCell ref="J71:K71"/>
    <mergeCell ref="J72:K72"/>
    <mergeCell ref="A76:H76"/>
    <mergeCell ref="B2:B5"/>
    <mergeCell ref="A2:A5"/>
    <mergeCell ref="I3:K3"/>
    <mergeCell ref="L3:M3"/>
    <mergeCell ref="J74:K74"/>
    <mergeCell ref="A74:H74"/>
    <mergeCell ref="L2:S2"/>
    <mergeCell ref="A71:H71"/>
    <mergeCell ref="C2:E2"/>
    <mergeCell ref="C3:C5"/>
    <mergeCell ref="D3:D5"/>
    <mergeCell ref="E3:E5"/>
    <mergeCell ref="B1:J1"/>
    <mergeCell ref="H3:H5"/>
    <mergeCell ref="G3:G5"/>
    <mergeCell ref="G2:K2"/>
    <mergeCell ref="F2:F5"/>
    <mergeCell ref="J4:K4"/>
    <mergeCell ref="I4:I5"/>
  </mergeCells>
  <phoneticPr fontId="2" type="noConversion"/>
  <printOptions gridLines="1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BreakPreview" zoomScaleNormal="100" workbookViewId="0">
      <selection activeCell="J18" sqref="J18"/>
    </sheetView>
  </sheetViews>
  <sheetFormatPr defaultRowHeight="12.75" x14ac:dyDescent="0.2"/>
  <cols>
    <col min="1" max="1" width="5.5703125" customWidth="1"/>
    <col min="2" max="2" width="25.140625" customWidth="1"/>
    <col min="3" max="3" width="5.5703125" customWidth="1"/>
    <col min="4" max="4" width="50.7109375" customWidth="1"/>
  </cols>
  <sheetData>
    <row r="1" spans="1:4" ht="15.75" x14ac:dyDescent="0.25">
      <c r="A1" s="21"/>
    </row>
    <row r="2" spans="1:4" x14ac:dyDescent="0.2">
      <c r="A2" s="297" t="s">
        <v>352</v>
      </c>
      <c r="B2" s="297"/>
      <c r="C2" s="297"/>
      <c r="D2" s="297"/>
    </row>
    <row r="3" spans="1:4" x14ac:dyDescent="0.2">
      <c r="A3" s="14" t="s">
        <v>353</v>
      </c>
    </row>
    <row r="4" spans="1:4" x14ac:dyDescent="0.2">
      <c r="A4" s="233"/>
    </row>
    <row r="5" spans="1:4" x14ac:dyDescent="0.2">
      <c r="A5" s="298" t="s">
        <v>280</v>
      </c>
      <c r="B5" s="298"/>
      <c r="C5" s="298"/>
      <c r="D5" s="298"/>
    </row>
    <row r="6" spans="1:4" ht="24" customHeight="1" x14ac:dyDescent="0.2">
      <c r="A6" s="299" t="s">
        <v>281</v>
      </c>
      <c r="B6" s="299"/>
      <c r="C6" s="299"/>
      <c r="D6" s="299"/>
    </row>
    <row r="7" spans="1:4" x14ac:dyDescent="0.2">
      <c r="A7" s="300" t="s">
        <v>282</v>
      </c>
      <c r="B7" s="300"/>
      <c r="C7" s="300"/>
      <c r="D7" s="300"/>
    </row>
    <row r="8" spans="1:4" ht="13.5" thickBot="1" x14ac:dyDescent="0.25">
      <c r="A8" s="14"/>
    </row>
    <row r="9" spans="1:4" ht="27" customHeight="1" x14ac:dyDescent="0.2">
      <c r="A9" s="151" t="s">
        <v>283</v>
      </c>
      <c r="B9" s="155" t="s">
        <v>284</v>
      </c>
      <c r="C9" s="155" t="s">
        <v>285</v>
      </c>
      <c r="D9" s="234" t="s">
        <v>286</v>
      </c>
    </row>
    <row r="10" spans="1:4" ht="14.25" customHeight="1" x14ac:dyDescent="0.2">
      <c r="A10" s="235">
        <v>1</v>
      </c>
      <c r="B10" s="8" t="s">
        <v>354</v>
      </c>
      <c r="C10" s="236"/>
      <c r="D10" s="236"/>
    </row>
    <row r="11" spans="1:4" ht="25.5" customHeight="1" x14ac:dyDescent="0.2">
      <c r="A11" s="239" t="s">
        <v>357</v>
      </c>
      <c r="B11" s="8" t="s">
        <v>262</v>
      </c>
      <c r="C11" s="236">
        <v>48</v>
      </c>
      <c r="D11" s="236" t="s">
        <v>355</v>
      </c>
    </row>
    <row r="12" spans="1:4" ht="25.5" customHeight="1" x14ac:dyDescent="0.2">
      <c r="A12" s="239" t="s">
        <v>358</v>
      </c>
      <c r="B12" s="8" t="s">
        <v>342</v>
      </c>
      <c r="C12" s="236">
        <v>32</v>
      </c>
      <c r="D12" s="236" t="s">
        <v>355</v>
      </c>
    </row>
    <row r="13" spans="1:4" ht="25.5" customHeight="1" x14ac:dyDescent="0.2">
      <c r="A13" s="239" t="s">
        <v>359</v>
      </c>
      <c r="B13" s="237" t="s">
        <v>356</v>
      </c>
      <c r="C13" s="238">
        <v>352</v>
      </c>
      <c r="D13" s="152" t="s">
        <v>287</v>
      </c>
    </row>
    <row r="14" spans="1:4" ht="25.5" customHeight="1" thickBot="1" x14ac:dyDescent="0.25">
      <c r="A14" s="239" t="s">
        <v>360</v>
      </c>
      <c r="B14" s="237" t="s">
        <v>37</v>
      </c>
      <c r="C14" s="238">
        <v>360</v>
      </c>
      <c r="D14" s="152" t="s">
        <v>287</v>
      </c>
    </row>
    <row r="15" spans="1:4" ht="13.5" thickBot="1" x14ac:dyDescent="0.25">
      <c r="A15" s="301" t="s">
        <v>288</v>
      </c>
      <c r="B15" s="302"/>
      <c r="C15" s="153">
        <f>SUM(C11:C14)</f>
        <v>792</v>
      </c>
      <c r="D15" s="154"/>
    </row>
    <row r="16" spans="1:4" x14ac:dyDescent="0.2">
      <c r="A16" s="232"/>
    </row>
    <row r="17" spans="1:1" x14ac:dyDescent="0.2">
      <c r="A17" s="156"/>
    </row>
    <row r="18" spans="1:1" x14ac:dyDescent="0.2">
      <c r="A18" s="157" t="s">
        <v>289</v>
      </c>
    </row>
  </sheetData>
  <mergeCells count="5">
    <mergeCell ref="A2:D2"/>
    <mergeCell ref="A5:D5"/>
    <mergeCell ref="A6:D6"/>
    <mergeCell ref="A7:D7"/>
    <mergeCell ref="A15:B1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sqref="A1:B46"/>
    </sheetView>
  </sheetViews>
  <sheetFormatPr defaultRowHeight="12.75" x14ac:dyDescent="0.2"/>
  <cols>
    <col min="1" max="1" width="73" customWidth="1"/>
    <col min="2" max="2" width="16.42578125" customWidth="1"/>
    <col min="257" max="257" width="73" customWidth="1"/>
    <col min="258" max="258" width="16.42578125" customWidth="1"/>
    <col min="513" max="513" width="73" customWidth="1"/>
    <col min="514" max="514" width="16.42578125" customWidth="1"/>
    <col min="769" max="769" width="73" customWidth="1"/>
    <col min="770" max="770" width="16.42578125" customWidth="1"/>
    <col min="1025" max="1025" width="73" customWidth="1"/>
    <col min="1026" max="1026" width="16.42578125" customWidth="1"/>
    <col min="1281" max="1281" width="73" customWidth="1"/>
    <col min="1282" max="1282" width="16.42578125" customWidth="1"/>
    <col min="1537" max="1537" width="73" customWidth="1"/>
    <col min="1538" max="1538" width="16.42578125" customWidth="1"/>
    <col min="1793" max="1793" width="73" customWidth="1"/>
    <col min="1794" max="1794" width="16.42578125" customWidth="1"/>
    <col min="2049" max="2049" width="73" customWidth="1"/>
    <col min="2050" max="2050" width="16.42578125" customWidth="1"/>
    <col min="2305" max="2305" width="73" customWidth="1"/>
    <col min="2306" max="2306" width="16.42578125" customWidth="1"/>
    <col min="2561" max="2561" width="73" customWidth="1"/>
    <col min="2562" max="2562" width="16.42578125" customWidth="1"/>
    <col min="2817" max="2817" width="73" customWidth="1"/>
    <col min="2818" max="2818" width="16.42578125" customWidth="1"/>
    <col min="3073" max="3073" width="73" customWidth="1"/>
    <col min="3074" max="3074" width="16.42578125" customWidth="1"/>
    <col min="3329" max="3329" width="73" customWidth="1"/>
    <col min="3330" max="3330" width="16.42578125" customWidth="1"/>
    <col min="3585" max="3585" width="73" customWidth="1"/>
    <col min="3586" max="3586" width="16.42578125" customWidth="1"/>
    <col min="3841" max="3841" width="73" customWidth="1"/>
    <col min="3842" max="3842" width="16.42578125" customWidth="1"/>
    <col min="4097" max="4097" width="73" customWidth="1"/>
    <col min="4098" max="4098" width="16.42578125" customWidth="1"/>
    <col min="4353" max="4353" width="73" customWidth="1"/>
    <col min="4354" max="4354" width="16.42578125" customWidth="1"/>
    <col min="4609" max="4609" width="73" customWidth="1"/>
    <col min="4610" max="4610" width="16.42578125" customWidth="1"/>
    <col min="4865" max="4865" width="73" customWidth="1"/>
    <col min="4866" max="4866" width="16.42578125" customWidth="1"/>
    <col min="5121" max="5121" width="73" customWidth="1"/>
    <col min="5122" max="5122" width="16.42578125" customWidth="1"/>
    <col min="5377" max="5377" width="73" customWidth="1"/>
    <col min="5378" max="5378" width="16.42578125" customWidth="1"/>
    <col min="5633" max="5633" width="73" customWidth="1"/>
    <col min="5634" max="5634" width="16.42578125" customWidth="1"/>
    <col min="5889" max="5889" width="73" customWidth="1"/>
    <col min="5890" max="5890" width="16.42578125" customWidth="1"/>
    <col min="6145" max="6145" width="73" customWidth="1"/>
    <col min="6146" max="6146" width="16.42578125" customWidth="1"/>
    <col min="6401" max="6401" width="73" customWidth="1"/>
    <col min="6402" max="6402" width="16.42578125" customWidth="1"/>
    <col min="6657" max="6657" width="73" customWidth="1"/>
    <col min="6658" max="6658" width="16.42578125" customWidth="1"/>
    <col min="6913" max="6913" width="73" customWidth="1"/>
    <col min="6914" max="6914" width="16.42578125" customWidth="1"/>
    <col min="7169" max="7169" width="73" customWidth="1"/>
    <col min="7170" max="7170" width="16.42578125" customWidth="1"/>
    <col min="7425" max="7425" width="73" customWidth="1"/>
    <col min="7426" max="7426" width="16.42578125" customWidth="1"/>
    <col min="7681" max="7681" width="73" customWidth="1"/>
    <col min="7682" max="7682" width="16.42578125" customWidth="1"/>
    <col min="7937" max="7937" width="73" customWidth="1"/>
    <col min="7938" max="7938" width="16.42578125" customWidth="1"/>
    <col min="8193" max="8193" width="73" customWidth="1"/>
    <col min="8194" max="8194" width="16.42578125" customWidth="1"/>
    <col min="8449" max="8449" width="73" customWidth="1"/>
    <col min="8450" max="8450" width="16.42578125" customWidth="1"/>
    <col min="8705" max="8705" width="73" customWidth="1"/>
    <col min="8706" max="8706" width="16.42578125" customWidth="1"/>
    <col min="8961" max="8961" width="73" customWidth="1"/>
    <col min="8962" max="8962" width="16.42578125" customWidth="1"/>
    <col min="9217" max="9217" width="73" customWidth="1"/>
    <col min="9218" max="9218" width="16.42578125" customWidth="1"/>
    <col min="9473" max="9473" width="73" customWidth="1"/>
    <col min="9474" max="9474" width="16.42578125" customWidth="1"/>
    <col min="9729" max="9729" width="73" customWidth="1"/>
    <col min="9730" max="9730" width="16.42578125" customWidth="1"/>
    <col min="9985" max="9985" width="73" customWidth="1"/>
    <col min="9986" max="9986" width="16.42578125" customWidth="1"/>
    <col min="10241" max="10241" width="73" customWidth="1"/>
    <col min="10242" max="10242" width="16.42578125" customWidth="1"/>
    <col min="10497" max="10497" width="73" customWidth="1"/>
    <col min="10498" max="10498" width="16.42578125" customWidth="1"/>
    <col min="10753" max="10753" width="73" customWidth="1"/>
    <col min="10754" max="10754" width="16.42578125" customWidth="1"/>
    <col min="11009" max="11009" width="73" customWidth="1"/>
    <col min="11010" max="11010" width="16.42578125" customWidth="1"/>
    <col min="11265" max="11265" width="73" customWidth="1"/>
    <col min="11266" max="11266" width="16.42578125" customWidth="1"/>
    <col min="11521" max="11521" width="73" customWidth="1"/>
    <col min="11522" max="11522" width="16.42578125" customWidth="1"/>
    <col min="11777" max="11777" width="73" customWidth="1"/>
    <col min="11778" max="11778" width="16.42578125" customWidth="1"/>
    <col min="12033" max="12033" width="73" customWidth="1"/>
    <col min="12034" max="12034" width="16.42578125" customWidth="1"/>
    <col min="12289" max="12289" width="73" customWidth="1"/>
    <col min="12290" max="12290" width="16.42578125" customWidth="1"/>
    <col min="12545" max="12545" width="73" customWidth="1"/>
    <col min="12546" max="12546" width="16.42578125" customWidth="1"/>
    <col min="12801" max="12801" width="73" customWidth="1"/>
    <col min="12802" max="12802" width="16.42578125" customWidth="1"/>
    <col min="13057" max="13057" width="73" customWidth="1"/>
    <col min="13058" max="13058" width="16.42578125" customWidth="1"/>
    <col min="13313" max="13313" width="73" customWidth="1"/>
    <col min="13314" max="13314" width="16.42578125" customWidth="1"/>
    <col min="13569" max="13569" width="73" customWidth="1"/>
    <col min="13570" max="13570" width="16.42578125" customWidth="1"/>
    <col min="13825" max="13825" width="73" customWidth="1"/>
    <col min="13826" max="13826" width="16.42578125" customWidth="1"/>
    <col min="14081" max="14081" width="73" customWidth="1"/>
    <col min="14082" max="14082" width="16.42578125" customWidth="1"/>
    <col min="14337" max="14337" width="73" customWidth="1"/>
    <col min="14338" max="14338" width="16.42578125" customWidth="1"/>
    <col min="14593" max="14593" width="73" customWidth="1"/>
    <col min="14594" max="14594" width="16.42578125" customWidth="1"/>
    <col min="14849" max="14849" width="73" customWidth="1"/>
    <col min="14850" max="14850" width="16.42578125" customWidth="1"/>
    <col min="15105" max="15105" width="73" customWidth="1"/>
    <col min="15106" max="15106" width="16.42578125" customWidth="1"/>
    <col min="15361" max="15361" width="73" customWidth="1"/>
    <col min="15362" max="15362" width="16.42578125" customWidth="1"/>
    <col min="15617" max="15617" width="73" customWidth="1"/>
    <col min="15618" max="15618" width="16.42578125" customWidth="1"/>
    <col min="15873" max="15873" width="73" customWidth="1"/>
    <col min="15874" max="15874" width="16.42578125" customWidth="1"/>
    <col min="16129" max="16129" width="73" customWidth="1"/>
    <col min="16130" max="16130" width="16.42578125" customWidth="1"/>
  </cols>
  <sheetData>
    <row r="1" spans="1:1" ht="15.75" x14ac:dyDescent="0.25">
      <c r="A1" s="158" t="s">
        <v>290</v>
      </c>
    </row>
    <row r="2" spans="1:1" ht="15.75" x14ac:dyDescent="0.25">
      <c r="A2" s="159"/>
    </row>
    <row r="3" spans="1:1" ht="15.75" x14ac:dyDescent="0.25">
      <c r="A3" s="159" t="s">
        <v>291</v>
      </c>
    </row>
    <row r="4" spans="1:1" ht="15.75" x14ac:dyDescent="0.25">
      <c r="A4" s="160" t="s">
        <v>292</v>
      </c>
    </row>
    <row r="5" spans="1:1" ht="15.75" x14ac:dyDescent="0.25">
      <c r="A5" s="160" t="s">
        <v>293</v>
      </c>
    </row>
    <row r="6" spans="1:1" ht="15.75" x14ac:dyDescent="0.25">
      <c r="A6" s="160" t="s">
        <v>294</v>
      </c>
    </row>
    <row r="7" spans="1:1" ht="15.75" x14ac:dyDescent="0.25">
      <c r="A7" s="160" t="s">
        <v>295</v>
      </c>
    </row>
    <row r="8" spans="1:1" ht="15.75" x14ac:dyDescent="0.25">
      <c r="A8" s="160" t="s">
        <v>296</v>
      </c>
    </row>
    <row r="9" spans="1:1" ht="15.75" x14ac:dyDescent="0.25">
      <c r="A9" s="160" t="s">
        <v>297</v>
      </c>
    </row>
    <row r="10" spans="1:1" ht="15.75" x14ac:dyDescent="0.25">
      <c r="A10" s="160" t="s">
        <v>298</v>
      </c>
    </row>
    <row r="11" spans="1:1" ht="15.75" x14ac:dyDescent="0.25">
      <c r="A11" s="159" t="s">
        <v>299</v>
      </c>
    </row>
    <row r="12" spans="1:1" ht="15.75" x14ac:dyDescent="0.25">
      <c r="A12" s="160" t="s">
        <v>300</v>
      </c>
    </row>
    <row r="13" spans="1:1" ht="15.75" x14ac:dyDescent="0.25">
      <c r="A13" s="160" t="s">
        <v>301</v>
      </c>
    </row>
    <row r="14" spans="1:1" ht="15.75" x14ac:dyDescent="0.25">
      <c r="A14" s="160" t="s">
        <v>302</v>
      </c>
    </row>
    <row r="15" spans="1:1" ht="15.75" x14ac:dyDescent="0.25">
      <c r="A15" s="160" t="s">
        <v>303</v>
      </c>
    </row>
    <row r="16" spans="1:1" ht="15.75" x14ac:dyDescent="0.25">
      <c r="A16" s="160" t="s">
        <v>304</v>
      </c>
    </row>
    <row r="17" spans="1:1" ht="15.75" x14ac:dyDescent="0.25">
      <c r="A17" s="160" t="s">
        <v>305</v>
      </c>
    </row>
    <row r="18" spans="1:1" ht="15.75" x14ac:dyDescent="0.25">
      <c r="A18" s="160" t="s">
        <v>306</v>
      </c>
    </row>
    <row r="19" spans="1:1" ht="15.75" x14ac:dyDescent="0.25">
      <c r="A19" s="160" t="s">
        <v>307</v>
      </c>
    </row>
    <row r="20" spans="1:1" ht="15.75" x14ac:dyDescent="0.25">
      <c r="A20" s="160" t="s">
        <v>308</v>
      </c>
    </row>
    <row r="21" spans="1:1" ht="15.75" x14ac:dyDescent="0.25">
      <c r="A21" s="160" t="s">
        <v>309</v>
      </c>
    </row>
    <row r="22" spans="1:1" ht="15.75" x14ac:dyDescent="0.25">
      <c r="A22" s="160" t="s">
        <v>310</v>
      </c>
    </row>
    <row r="23" spans="1:1" ht="15.75" x14ac:dyDescent="0.25">
      <c r="A23" s="160" t="s">
        <v>311</v>
      </c>
    </row>
    <row r="24" spans="1:1" ht="15.75" x14ac:dyDescent="0.25">
      <c r="A24" s="160" t="s">
        <v>312</v>
      </c>
    </row>
    <row r="25" spans="1:1" ht="15.75" x14ac:dyDescent="0.25">
      <c r="A25" s="160" t="s">
        <v>313</v>
      </c>
    </row>
    <row r="26" spans="1:1" ht="15.75" x14ac:dyDescent="0.25">
      <c r="A26" s="159" t="s">
        <v>314</v>
      </c>
    </row>
    <row r="27" spans="1:1" ht="15.75" x14ac:dyDescent="0.25">
      <c r="A27" s="160" t="s">
        <v>315</v>
      </c>
    </row>
    <row r="28" spans="1:1" ht="15.75" x14ac:dyDescent="0.25">
      <c r="A28" s="160" t="s">
        <v>316</v>
      </c>
    </row>
    <row r="29" spans="1:1" ht="15.75" x14ac:dyDescent="0.25">
      <c r="A29" s="161" t="s">
        <v>317</v>
      </c>
    </row>
    <row r="30" spans="1:1" ht="15.75" x14ac:dyDescent="0.25">
      <c r="A30" s="159" t="s">
        <v>318</v>
      </c>
    </row>
    <row r="31" spans="1:1" ht="15.75" x14ac:dyDescent="0.25">
      <c r="A31" s="160" t="s">
        <v>319</v>
      </c>
    </row>
    <row r="32" spans="1:1" ht="15.75" x14ac:dyDescent="0.25">
      <c r="A32" s="160" t="s">
        <v>320</v>
      </c>
    </row>
    <row r="33" spans="1:9" ht="15.75" x14ac:dyDescent="0.25">
      <c r="A33" s="161" t="s">
        <v>321</v>
      </c>
    </row>
    <row r="34" spans="1:9" ht="59.25" customHeight="1" x14ac:dyDescent="0.25">
      <c r="A34" s="161"/>
    </row>
    <row r="35" spans="1:9" ht="15.75" x14ac:dyDescent="0.25">
      <c r="A35" s="162" t="s">
        <v>322</v>
      </c>
      <c r="B35" s="160" t="s">
        <v>323</v>
      </c>
    </row>
    <row r="36" spans="1:9" ht="15.75" x14ac:dyDescent="0.25">
      <c r="A36" s="162" t="s">
        <v>324</v>
      </c>
      <c r="B36" s="160"/>
    </row>
    <row r="37" spans="1:9" ht="15.75" x14ac:dyDescent="0.25">
      <c r="A37" s="160" t="s">
        <v>325</v>
      </c>
      <c r="B37" s="160" t="s">
        <v>326</v>
      </c>
    </row>
    <row r="38" spans="1:9" ht="15.75" x14ac:dyDescent="0.25">
      <c r="A38" s="162" t="s">
        <v>327</v>
      </c>
      <c r="B38" s="160"/>
    </row>
    <row r="39" spans="1:9" ht="15.75" x14ac:dyDescent="0.25">
      <c r="A39" s="162" t="s">
        <v>328</v>
      </c>
      <c r="B39" s="160" t="s">
        <v>329</v>
      </c>
    </row>
    <row r="40" spans="1:9" ht="15.75" x14ac:dyDescent="0.25">
      <c r="A40" s="162" t="s">
        <v>330</v>
      </c>
      <c r="B40" s="160"/>
    </row>
    <row r="41" spans="1:9" ht="15.75" x14ac:dyDescent="0.25">
      <c r="A41" s="162" t="s">
        <v>331</v>
      </c>
      <c r="B41" s="160" t="s">
        <v>332</v>
      </c>
    </row>
    <row r="42" spans="1:9" ht="15.75" x14ac:dyDescent="0.25">
      <c r="A42" s="162" t="s">
        <v>333</v>
      </c>
      <c r="B42" s="160"/>
    </row>
    <row r="43" spans="1:9" ht="15.75" x14ac:dyDescent="0.25">
      <c r="A43" s="162" t="s">
        <v>334</v>
      </c>
      <c r="B43" s="160" t="s">
        <v>326</v>
      </c>
    </row>
    <row r="44" spans="1:9" ht="15.75" x14ac:dyDescent="0.25">
      <c r="A44" s="27" t="s">
        <v>335</v>
      </c>
      <c r="B44" s="163"/>
    </row>
    <row r="45" spans="1:9" ht="14.25" customHeight="1" x14ac:dyDescent="0.25">
      <c r="A45" s="161" t="s">
        <v>336</v>
      </c>
      <c r="B45" s="160" t="s">
        <v>337</v>
      </c>
      <c r="I45" s="161" t="s">
        <v>338</v>
      </c>
    </row>
  </sheetData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workbookViewId="0">
      <selection activeCell="J36" sqref="J36"/>
    </sheetView>
  </sheetViews>
  <sheetFormatPr defaultRowHeight="12.75" x14ac:dyDescent="0.2"/>
  <sheetData>
    <row r="5" spans="2:7" x14ac:dyDescent="0.2">
      <c r="B5" t="s">
        <v>343</v>
      </c>
      <c r="G5" t="s">
        <v>345</v>
      </c>
    </row>
    <row r="7" spans="2:7" x14ac:dyDescent="0.2">
      <c r="B7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</vt:lpstr>
      <vt:lpstr>свод</vt:lpstr>
      <vt:lpstr>График УП</vt:lpstr>
      <vt:lpstr>план</vt:lpstr>
      <vt:lpstr>вариативка </vt:lpstr>
      <vt:lpstr>кабинеты</vt:lpstr>
      <vt:lpstr>изменение</vt:lpstr>
      <vt:lpstr>'вариативка '!Область_печати</vt:lpstr>
      <vt:lpstr>кабинеты!Область_печати</vt:lpstr>
      <vt:lpstr>план!Область_печати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TGE</dc:creator>
  <cp:lastModifiedBy>Олеся А. Панфилова</cp:lastModifiedBy>
  <cp:lastPrinted>2018-01-30T09:50:10Z</cp:lastPrinted>
  <dcterms:created xsi:type="dcterms:W3CDTF">2016-06-04T21:40:52Z</dcterms:created>
  <dcterms:modified xsi:type="dcterms:W3CDTF">2018-02-21T13:40:29Z</dcterms:modified>
</cp:coreProperties>
</file>