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180" windowWidth="7500" windowHeight="3720" tabRatio="506"/>
  </bookViews>
  <sheets>
    <sheet name="титул" sheetId="1" r:id="rId1"/>
    <sheet name="сводные" sheetId="4" r:id="rId2"/>
    <sheet name="График УП " sheetId="12" r:id="rId3"/>
    <sheet name="План" sheetId="5" r:id="rId4"/>
    <sheet name="вариативка" sheetId="13" r:id="rId5"/>
    <sheet name="кабинеты" sheetId="7" r:id="rId6"/>
    <sheet name="Лист2" sheetId="8" r:id="rId7"/>
    <sheet name="Лист3" sheetId="9" r:id="rId8"/>
  </sheets>
  <definedNames>
    <definedName name="_xlnm.Print_Area" localSheetId="4">вариативка!$A$1:$D$14</definedName>
    <definedName name="_xlnm.Print_Area" localSheetId="5">кабинеты!$A$1:$C$45</definedName>
    <definedName name="_xlnm.Print_Area" localSheetId="3">План!$A$1:$P$77</definedName>
  </definedNames>
  <calcPr calcId="145621"/>
</workbook>
</file>

<file path=xl/calcChain.xml><?xml version="1.0" encoding="utf-8"?>
<calcChain xmlns="http://schemas.openxmlformats.org/spreadsheetml/2006/main">
  <c r="C13" i="13" l="1"/>
  <c r="I68" i="5" l="1"/>
  <c r="Q69" i="5"/>
  <c r="Q70" i="5"/>
  <c r="Q71" i="5"/>
  <c r="M49" i="5"/>
  <c r="N49" i="5"/>
  <c r="O49" i="5"/>
  <c r="P49" i="5"/>
  <c r="N54" i="5"/>
  <c r="N48" i="5" s="1"/>
  <c r="K68" i="5"/>
  <c r="L68" i="5"/>
  <c r="Q67" i="5"/>
  <c r="K26" i="5"/>
  <c r="L26" i="5"/>
  <c r="F68" i="5"/>
  <c r="H68" i="5"/>
  <c r="G68" i="5"/>
  <c r="H67" i="5"/>
  <c r="K71" i="5"/>
  <c r="L71" i="5"/>
  <c r="M71" i="5"/>
  <c r="N71" i="5"/>
  <c r="O71" i="5"/>
  <c r="P71" i="5"/>
  <c r="Q76" i="5" l="1"/>
  <c r="Q77" i="5"/>
  <c r="Q75" i="5"/>
  <c r="K67" i="5"/>
  <c r="L67" i="5"/>
  <c r="L69" i="5" l="1"/>
  <c r="K69" i="5"/>
  <c r="G27" i="5"/>
  <c r="I27" i="5"/>
  <c r="J27" i="5"/>
  <c r="M27" i="5"/>
  <c r="N27" i="5"/>
  <c r="O27" i="5"/>
  <c r="P27" i="5"/>
  <c r="H28" i="5"/>
  <c r="F28" i="5"/>
  <c r="H29" i="5"/>
  <c r="F29" i="5" s="1"/>
  <c r="H30" i="5"/>
  <c r="F30" i="5"/>
  <c r="H31" i="5"/>
  <c r="H27" i="5" s="1"/>
  <c r="G32" i="5"/>
  <c r="I32" i="5"/>
  <c r="J32" i="5"/>
  <c r="J26" i="5" s="1"/>
  <c r="J68" i="5" s="1"/>
  <c r="M32" i="5"/>
  <c r="N32" i="5"/>
  <c r="O32" i="5"/>
  <c r="P32" i="5"/>
  <c r="H33" i="5"/>
  <c r="F33" i="5" s="1"/>
  <c r="H34" i="5"/>
  <c r="F34" i="5"/>
  <c r="C35" i="5"/>
  <c r="C26" i="5"/>
  <c r="C68" i="5" s="1"/>
  <c r="D35" i="5"/>
  <c r="D26" i="5"/>
  <c r="D68" i="5" s="1"/>
  <c r="E35" i="5"/>
  <c r="E26" i="5"/>
  <c r="E68" i="5" s="1"/>
  <c r="I36" i="5"/>
  <c r="M36" i="5"/>
  <c r="M67" i="5" s="1"/>
  <c r="N36" i="5"/>
  <c r="O36" i="5"/>
  <c r="P36" i="5"/>
  <c r="H37" i="5"/>
  <c r="G37" i="5" s="1"/>
  <c r="H38" i="5"/>
  <c r="G38" i="5"/>
  <c r="F38" i="5"/>
  <c r="H39" i="5"/>
  <c r="G39" i="5" s="1"/>
  <c r="F39" i="5" s="1"/>
  <c r="H40" i="5"/>
  <c r="G40" i="5"/>
  <c r="F40" i="5" s="1"/>
  <c r="H41" i="5"/>
  <c r="G41" i="5"/>
  <c r="F41" i="5"/>
  <c r="H42" i="5"/>
  <c r="G42" i="5"/>
  <c r="F42" i="5"/>
  <c r="H43" i="5"/>
  <c r="G43" i="5" s="1"/>
  <c r="F43" i="5" s="1"/>
  <c r="H44" i="5"/>
  <c r="G44" i="5"/>
  <c r="F44" i="5" s="1"/>
  <c r="H45" i="5"/>
  <c r="G45" i="5"/>
  <c r="F45" i="5"/>
  <c r="H46" i="5"/>
  <c r="G46" i="5"/>
  <c r="F46" i="5"/>
  <c r="H47" i="5"/>
  <c r="G47" i="5" s="1"/>
  <c r="F47" i="5" s="1"/>
  <c r="I49" i="5"/>
  <c r="I48" i="5" s="1"/>
  <c r="M48" i="5"/>
  <c r="M35" i="5" s="1"/>
  <c r="M26" i="5" s="1"/>
  <c r="M68" i="5" s="1"/>
  <c r="P48" i="5"/>
  <c r="H50" i="5"/>
  <c r="H49" i="5" s="1"/>
  <c r="H51" i="5"/>
  <c r="G51" i="5"/>
  <c r="F51" i="5"/>
  <c r="H52" i="5"/>
  <c r="F52" i="5" s="1"/>
  <c r="H53" i="5"/>
  <c r="F53" i="5"/>
  <c r="I54" i="5"/>
  <c r="J54" i="5"/>
  <c r="M54" i="5"/>
  <c r="O54" i="5"/>
  <c r="O48" i="5" s="1"/>
  <c r="O35" i="5" s="1"/>
  <c r="P54" i="5"/>
  <c r="H55" i="5"/>
  <c r="H56" i="5"/>
  <c r="H54" i="5" s="1"/>
  <c r="G56" i="5"/>
  <c r="F56" i="5" s="1"/>
  <c r="H57" i="5"/>
  <c r="G57" i="5"/>
  <c r="F57" i="5"/>
  <c r="H58" i="5"/>
  <c r="F58" i="5"/>
  <c r="H59" i="5"/>
  <c r="F59" i="5"/>
  <c r="I60" i="5"/>
  <c r="M60" i="5"/>
  <c r="N60" i="5"/>
  <c r="O60" i="5"/>
  <c r="P60" i="5"/>
  <c r="H61" i="5"/>
  <c r="H62" i="5"/>
  <c r="H60" i="5" s="1"/>
  <c r="G62" i="5"/>
  <c r="F62" i="5" s="1"/>
  <c r="F60" i="5" s="1"/>
  <c r="H63" i="5"/>
  <c r="F63" i="5"/>
  <c r="I64" i="5"/>
  <c r="J64" i="5"/>
  <c r="M64" i="5"/>
  <c r="N64" i="5"/>
  <c r="O64" i="5"/>
  <c r="P64" i="5"/>
  <c r="H65" i="5"/>
  <c r="H66" i="5"/>
  <c r="F66" i="5"/>
  <c r="F64" i="5" s="1"/>
  <c r="P67" i="5"/>
  <c r="M72" i="5"/>
  <c r="N72" i="5"/>
  <c r="Q72" i="5" s="1"/>
  <c r="O72" i="5"/>
  <c r="P72" i="5"/>
  <c r="M73" i="5"/>
  <c r="Q73" i="5" s="1"/>
  <c r="N73" i="5"/>
  <c r="O73" i="5"/>
  <c r="P73" i="5"/>
  <c r="C6" i="12"/>
  <c r="D6" i="12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AG6" i="12" s="1"/>
  <c r="AH6" i="12" s="1"/>
  <c r="AI6" i="12" s="1"/>
  <c r="AJ6" i="12" s="1"/>
  <c r="AK6" i="12" s="1"/>
  <c r="AL6" i="12" s="1"/>
  <c r="AM6" i="12" s="1"/>
  <c r="AN6" i="12" s="1"/>
  <c r="AO6" i="12" s="1"/>
  <c r="AP6" i="12" s="1"/>
  <c r="AQ6" i="12" s="1"/>
  <c r="AR6" i="12" s="1"/>
  <c r="AS6" i="12" s="1"/>
  <c r="AT6" i="12" s="1"/>
  <c r="AU6" i="12" s="1"/>
  <c r="AV6" i="12" s="1"/>
  <c r="AW6" i="12" s="1"/>
  <c r="AX6" i="12" s="1"/>
  <c r="AY6" i="12" s="1"/>
  <c r="AZ6" i="12" s="1"/>
  <c r="BA6" i="12" s="1"/>
  <c r="I5" i="4"/>
  <c r="I6" i="4"/>
  <c r="I7" i="4"/>
  <c r="I8" i="4" s="1"/>
  <c r="B8" i="4"/>
  <c r="C8" i="4"/>
  <c r="D8" i="4"/>
  <c r="E8" i="4"/>
  <c r="F8" i="4"/>
  <c r="G8" i="4"/>
  <c r="H8" i="4"/>
  <c r="H64" i="5"/>
  <c r="J48" i="5"/>
  <c r="J35" i="5"/>
  <c r="N35" i="5"/>
  <c r="H32" i="5"/>
  <c r="F32" i="5" s="1"/>
  <c r="G65" i="5"/>
  <c r="G64" i="5" s="1"/>
  <c r="G61" i="5"/>
  <c r="G60" i="5" s="1"/>
  <c r="G55" i="5"/>
  <c r="G54" i="5" s="1"/>
  <c r="F55" i="5"/>
  <c r="F61" i="5"/>
  <c r="F65" i="5"/>
  <c r="F27" i="5" l="1"/>
  <c r="N26" i="5"/>
  <c r="N68" i="5" s="1"/>
  <c r="Q68" i="5" s="1"/>
  <c r="P35" i="5"/>
  <c r="P26" i="5" s="1"/>
  <c r="P68" i="5" s="1"/>
  <c r="I35" i="5"/>
  <c r="I26" i="5" s="1"/>
  <c r="O26" i="5"/>
  <c r="O68" i="5" s="1"/>
  <c r="F54" i="5"/>
  <c r="Q74" i="5"/>
  <c r="H48" i="5"/>
  <c r="G36" i="5"/>
  <c r="F37" i="5"/>
  <c r="F36" i="5" s="1"/>
  <c r="F31" i="5"/>
  <c r="H36" i="5"/>
  <c r="H35" i="5" s="1"/>
  <c r="H26" i="5" s="1"/>
  <c r="P69" i="5"/>
  <c r="G50" i="5"/>
  <c r="M69" i="5"/>
  <c r="N67" i="5" l="1"/>
  <c r="N69" i="5"/>
  <c r="F50" i="5"/>
  <c r="F49" i="5" s="1"/>
  <c r="F48" i="5" s="1"/>
  <c r="G49" i="5"/>
  <c r="G48" i="5" s="1"/>
  <c r="G35" i="5" s="1"/>
  <c r="O67" i="5"/>
  <c r="O69" i="5"/>
  <c r="F35" i="5" l="1"/>
  <c r="G26" i="5"/>
  <c r="F26" i="5" l="1"/>
  <c r="G67" i="5"/>
  <c r="F67" i="5" s="1"/>
</calcChain>
</file>

<file path=xl/sharedStrings.xml><?xml version="1.0" encoding="utf-8"?>
<sst xmlns="http://schemas.openxmlformats.org/spreadsheetml/2006/main" count="468" uniqueCount="362">
  <si>
    <t>Безопасности жизнедеятельности и охраны труда</t>
  </si>
  <si>
    <t>Сводные данные по бюджету времени (в неделях) для очной формы обучения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</si>
  <si>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</si>
  <si>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</si>
  <si>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</si>
  <si>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</si>
  <si>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</si>
  <si>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</si>
  <si>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</si>
  <si>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</si>
  <si>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</si>
  <si>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</si>
  <si>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</si>
  <si>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</si>
  <si>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</si>
  <si>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</si>
  <si>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</si>
  <si>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</si>
  <si>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</si>
  <si>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</si>
  <si>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</si>
  <si>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</si>
  <si>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</si>
  <si>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</si>
  <si>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</si>
  <si>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</si>
  <si>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</si>
  <si>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</si>
  <si>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</si>
  <si>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</si>
  <si>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</si>
  <si>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</si>
  <si>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</si>
  <si>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</si>
  <si>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</si>
  <si>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</si>
  <si>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</si>
  <si>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</si>
  <si>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</si>
  <si>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</si>
  <si>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</si>
  <si>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</si>
  <si>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</si>
  <si>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</si>
  <si>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</si>
  <si>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</si>
  <si>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</si>
  <si>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</si>
  <si>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</si>
  <si>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</si>
  <si>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</si>
  <si>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</si>
  <si>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</si>
  <si>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</si>
  <si>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</si>
  <si>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</si>
  <si>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</si>
  <si>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</si>
  <si>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</si>
  <si>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</si>
  <si>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</si>
  <si>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ПП.0.101</t>
  </si>
  <si>
    <t>ПП.02.01</t>
  </si>
  <si>
    <t>Заместитель директора по учебной работе</t>
  </si>
  <si>
    <t>Г.Е.Татаринова</t>
  </si>
  <si>
    <t>Заместитель директора по учебно-производст-</t>
  </si>
  <si>
    <t>венной работе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</si>
  <si>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</si>
  <si>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</si>
  <si>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</si>
  <si>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</si>
  <si>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</si>
  <si>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и социально-экономическихдисциплин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</si>
  <si>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</si>
  <si>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</si>
  <si>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</si>
  <si>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        Е.Г.Семанин</t>
  </si>
  <si>
    <t>3 семестр   недель</t>
  </si>
  <si>
    <t>4 семестр   недель</t>
  </si>
  <si>
    <t>5 семестр   недель</t>
  </si>
  <si>
    <t>6 семестр   недель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</si>
  <si>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</si>
  <si>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</si>
  <si>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</si>
  <si>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</si>
  <si>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</si>
  <si>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</si>
  <si>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</si>
  <si>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Всего по курсам</t>
  </si>
  <si>
    <t>по профилю специальности СПО</t>
  </si>
  <si>
    <t>I курс</t>
  </si>
  <si>
    <t>II курс</t>
  </si>
  <si>
    <t>III курс</t>
  </si>
  <si>
    <t>Всего</t>
  </si>
  <si>
    <t>Индекс</t>
  </si>
  <si>
    <t>Наименование циклов, дисциплин, профессиональных модулей, МДК, практик</t>
  </si>
  <si>
    <t>Максимальная</t>
  </si>
  <si>
    <t>Самостоятельная учебная работа</t>
  </si>
  <si>
    <t>Обязательная</t>
  </si>
  <si>
    <t>Всего занятий</t>
  </si>
  <si>
    <t>Лаб. и пр. занятия</t>
  </si>
  <si>
    <t>1</t>
  </si>
  <si>
    <t>2</t>
  </si>
  <si>
    <t>ОБЩЕОБРАЗОВАТЕЛЬНЫЙ ЦИКЛ</t>
  </si>
  <si>
    <t>Базовые дисциплины</t>
  </si>
  <si>
    <t>Литература</t>
  </si>
  <si>
    <t>Иностранный язык</t>
  </si>
  <si>
    <t>История</t>
  </si>
  <si>
    <t>Обществознание</t>
  </si>
  <si>
    <t>Физкультура</t>
  </si>
  <si>
    <t>ОБЖ</t>
  </si>
  <si>
    <t>Профильные дисциплины</t>
  </si>
  <si>
    <t>Математика</t>
  </si>
  <si>
    <t>ПРОФЕССИОНАЛЬНАЯ ПОДГОТОВКА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</si>
  <si>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</si>
  <si>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</si>
  <si>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</si>
  <si>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</si>
  <si>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</si>
  <si>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Физическая культура</t>
  </si>
  <si>
    <t>Математический и общий естественнонаучный цикл</t>
  </si>
  <si>
    <t>ЕН.01</t>
  </si>
  <si>
    <t>ЕН.02</t>
  </si>
  <si>
    <t>П</t>
  </si>
  <si>
    <t>Профессиональный цикл</t>
  </si>
  <si>
    <t>ОП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</si>
  <si>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</si>
  <si>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</si>
  <si>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</si>
  <si>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</si>
  <si>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</si>
  <si>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</si>
  <si>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>Менеджмент</t>
  </si>
  <si>
    <t>ОП.04</t>
  </si>
  <si>
    <t>ОП.05</t>
  </si>
  <si>
    <t>ОП.06</t>
  </si>
  <si>
    <t>Финансы, денежное обращение и кредит</t>
  </si>
  <si>
    <t>ОП.07</t>
  </si>
  <si>
    <t>Налоги и налогообложение</t>
  </si>
  <si>
    <t>ОП.08</t>
  </si>
  <si>
    <t>ОП.09</t>
  </si>
  <si>
    <t>Аудит</t>
  </si>
  <si>
    <t>ОП.10</t>
  </si>
  <si>
    <t>Безопасность жизнедеятельности</t>
  </si>
  <si>
    <t>ПМ</t>
  </si>
  <si>
    <t>Профессиональные модули</t>
  </si>
  <si>
    <t>ПМ.01</t>
  </si>
  <si>
    <t>МДК.01.01</t>
  </si>
  <si>
    <t>УП.01.01</t>
  </si>
  <si>
    <t>ПМ.1.ЭК</t>
  </si>
  <si>
    <t>ПМ.02</t>
  </si>
  <si>
    <t>МДК.02.01</t>
  </si>
  <si>
    <t>МДК.02.02</t>
  </si>
  <si>
    <t>ПМ.03</t>
  </si>
  <si>
    <t>МДК.03.01</t>
  </si>
  <si>
    <t>ПП.03.01</t>
  </si>
  <si>
    <t>ПМ.04</t>
  </si>
  <si>
    <t>МДК.04.01</t>
  </si>
  <si>
    <t>ПП.04.01</t>
  </si>
  <si>
    <t>Преддипломная практика</t>
  </si>
  <si>
    <t>час/нед.</t>
  </si>
  <si>
    <t>Русский язык</t>
  </si>
  <si>
    <t>ПРОФЕССИОНАЛЬНАЯ  ПОДГОТОВКА</t>
  </si>
  <si>
    <t>Документационное обеспечение управления</t>
  </si>
  <si>
    <t>ОП.5</t>
  </si>
  <si>
    <t>Правовое обеспечение профессиональной деятельности</t>
  </si>
  <si>
    <t>ОП.6</t>
  </si>
  <si>
    <t>ОП.7</t>
  </si>
  <si>
    <t>ОП.9</t>
  </si>
  <si>
    <t>ПМ. 1</t>
  </si>
  <si>
    <t>УП. 1.1.</t>
  </si>
  <si>
    <t>ПМ. 2</t>
  </si>
  <si>
    <t>ПМ. 2.ЭК.</t>
  </si>
  <si>
    <t>ПМ.3</t>
  </si>
  <si>
    <t>МДК. 3.1.</t>
  </si>
  <si>
    <t>Наименование</t>
  </si>
  <si>
    <t xml:space="preserve">   Кабинеты: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</si>
  <si>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</si>
  <si>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</si>
  <si>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</si>
  <si>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</si>
  <si>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>Статистики</t>
  </si>
  <si>
    <t>Менеджмента</t>
  </si>
  <si>
    <t xml:space="preserve">Документационного обеспечения управления 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</si>
  <si>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</si>
  <si>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</si>
  <si>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кредита</t>
  </si>
  <si>
    <t>Анализа финансово-экономической деятельности</t>
  </si>
  <si>
    <t xml:space="preserve">   Лаборатории:</t>
  </si>
  <si>
    <t>Информационных технологий в профессиональной деятельности</t>
  </si>
  <si>
    <t>Спортивный комплекс:</t>
  </si>
  <si>
    <t>Спортивный зал</t>
  </si>
  <si>
    <t xml:space="preserve">Открытый стадион широкого профиля </t>
  </si>
  <si>
    <t>Стрелковый тир</t>
  </si>
  <si>
    <t xml:space="preserve">  Залы:</t>
  </si>
  <si>
    <t>Читальный зал</t>
  </si>
  <si>
    <t>Библиотека</t>
  </si>
  <si>
    <t>Актовый зал</t>
  </si>
  <si>
    <t>Прфессиональный цикл</t>
  </si>
  <si>
    <t>ОП.1</t>
  </si>
  <si>
    <t>ОП.2</t>
  </si>
  <si>
    <t>ОП.3</t>
  </si>
  <si>
    <t>ОП.4</t>
  </si>
  <si>
    <t>Информатика</t>
  </si>
  <si>
    <t>ОП.8</t>
  </si>
  <si>
    <t>МДК.1.1</t>
  </si>
  <si>
    <t>Физика</t>
  </si>
  <si>
    <t>Биология</t>
  </si>
  <si>
    <t>ПП. 1.1.</t>
  </si>
  <si>
    <t>Химия</t>
  </si>
  <si>
    <t>МДК. 2.1.</t>
  </si>
  <si>
    <t>МДК. 2.2.</t>
  </si>
  <si>
    <t>Основы философии</t>
  </si>
  <si>
    <t>УП. 2.1.</t>
  </si>
  <si>
    <t>ПП. 2.1.</t>
  </si>
  <si>
    <t>ПМ. 3.1.</t>
  </si>
  <si>
    <t>Информационные технологии</t>
  </si>
  <si>
    <t>УП.3.1.</t>
  </si>
  <si>
    <t>Экологические основы природопользования</t>
  </si>
  <si>
    <t>ПП.3.1.</t>
  </si>
  <si>
    <t>__________ А.А.Маринин</t>
  </si>
  <si>
    <t>преддипломная практика</t>
  </si>
  <si>
    <t>Информационные технологии профессиональной деятельности</t>
  </si>
  <si>
    <t>Курсовых работ (проектов)</t>
  </si>
  <si>
    <t>в т.ч.</t>
  </si>
  <si>
    <t xml:space="preserve">                                                               Профиль получаемого профессионального образования </t>
  </si>
  <si>
    <t xml:space="preserve">                                                               на базе основного общего образования</t>
  </si>
  <si>
    <t xml:space="preserve">                                                               Форма обучения – очная</t>
  </si>
  <si>
    <t>Утверждаю</t>
  </si>
  <si>
    <t>директор</t>
  </si>
  <si>
    <t>УЧЕБНЫЙ ПЛАН</t>
  </si>
  <si>
    <t>Московской области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</si>
  <si>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</si>
  <si>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</si>
  <si>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</si>
  <si>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t xml:space="preserve">II курс </t>
  </si>
  <si>
    <t xml:space="preserve">III курс </t>
  </si>
  <si>
    <t>Учебная нагрузка обучающихся (час.)</t>
  </si>
  <si>
    <t>ПДП</t>
  </si>
  <si>
    <t>ГИА</t>
  </si>
  <si>
    <t>дисциплин и МДК</t>
  </si>
  <si>
    <t>учебной практики</t>
  </si>
  <si>
    <t>произв. практики</t>
  </si>
  <si>
    <t>преддипломн. практики</t>
  </si>
  <si>
    <t>дифф. зачетов</t>
  </si>
  <si>
    <t>зачетов</t>
  </si>
  <si>
    <t>ОГСЭ.00</t>
  </si>
  <si>
    <t>ЕН.00</t>
  </si>
  <si>
    <t>П.00</t>
  </si>
  <si>
    <t>ОП.00</t>
  </si>
  <si>
    <t>ПМ.00</t>
  </si>
  <si>
    <t>ПП.00</t>
  </si>
  <si>
    <t>Всего(теоретическое обучение)</t>
  </si>
  <si>
    <t>Всего с практикой(учебная и технологическая)</t>
  </si>
  <si>
    <t>часов в неделю</t>
  </si>
  <si>
    <t>экзаменов (в т.ч. экзаменов (квалификационных)</t>
  </si>
  <si>
    <t>ОП.11</t>
  </si>
  <si>
    <t>форма промежуточной аттестации</t>
  </si>
  <si>
    <t>экзамен</t>
  </si>
  <si>
    <t>зачет</t>
  </si>
  <si>
    <t>дифзачет</t>
  </si>
  <si>
    <t xml:space="preserve"> Перечень кабинетов, лабораторий для подготовки по специальности СПО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</si>
  <si>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</si>
  <si>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</si>
  <si>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</si>
  <si>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</si>
  <si>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</si>
  <si>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</si>
  <si>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</si>
  <si>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</si>
  <si>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</si>
  <si>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</si>
  <si>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</si>
  <si>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</si>
  <si>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</si>
  <si>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</si>
  <si>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</si>
  <si>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</si>
  <si>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</si>
  <si>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>Бухгалтерский учет</t>
  </si>
  <si>
    <t>Анализ финансово- хозяйственной деятельности</t>
  </si>
  <si>
    <t xml:space="preserve">Планирование и организация логистического процесса в организациях (подразделениях) различных сфер деятельности </t>
  </si>
  <si>
    <t xml:space="preserve">Основы планирования и организации логистическо го процесса в организациях </t>
  </si>
  <si>
    <t xml:space="preserve">Документацио нное обеспечение логистических процессов </t>
  </si>
  <si>
    <t xml:space="preserve">Управление логистическими процессами в закупках, производстве и распределении </t>
  </si>
  <si>
    <t xml:space="preserve">Основы управления логистически ми процессами в закупках, производстве и распределении </t>
  </si>
  <si>
    <t xml:space="preserve">Оценка рентабельнос ти системы складирования и оптимизация внутрипро- изводственных потоковых процессов </t>
  </si>
  <si>
    <t>Оптимизация процессов транспортиров ки и проведение оценки стоимости затрат на хранение товарных запасов</t>
  </si>
  <si>
    <t xml:space="preserve">Оптимизация ресурсов организаций (подразделени й) </t>
  </si>
  <si>
    <t>Оценка инвестиционн ых проектов в логистической системе</t>
  </si>
  <si>
    <t>Оценка эффективности работы логистических систем и контроль логистических операций</t>
  </si>
  <si>
    <t xml:space="preserve">Основы контроля и оценки эффективност и функциониро вания логистиче- ских систем и операций </t>
  </si>
  <si>
    <t>МДК.03.02</t>
  </si>
  <si>
    <t>МДК.01.02</t>
  </si>
  <si>
    <t>МДК.02.03</t>
  </si>
  <si>
    <t>Оптимизация ресурсов организаций (подразделений), связанных с материальными и нематериальными потоками</t>
  </si>
  <si>
    <t>УП.02.01</t>
  </si>
  <si>
    <t>3,4,5,6</t>
  </si>
  <si>
    <t>6к</t>
  </si>
  <si>
    <t xml:space="preserve">38.02.03 Операционная деятельность в логистике  </t>
  </si>
  <si>
    <t xml:space="preserve">                                                               социально-экономический  </t>
  </si>
  <si>
    <t xml:space="preserve">                                                               Квалификация: операционный логист </t>
  </si>
  <si>
    <t>междисциплинарных курсов</t>
  </si>
  <si>
    <t>методический</t>
  </si>
  <si>
    <t>Компьютеризации профессиональной деятельности</t>
  </si>
  <si>
    <t>Технических  средств обучения</t>
  </si>
  <si>
    <t>Учебный центр логистики</t>
  </si>
  <si>
    <t>ГБПОУ  МО «Коломенский аграрный колледж»</t>
  </si>
  <si>
    <t>Государственного бюджетного профессионального образовательного учреждения</t>
  </si>
  <si>
    <t xml:space="preserve">                                                               Нормативный срок освоения ОПОП – 2 года и 10 мес.</t>
  </si>
  <si>
    <t xml:space="preserve">I курс </t>
  </si>
  <si>
    <t>1 семестр   недель</t>
  </si>
  <si>
    <t>2 семестр   недель</t>
  </si>
  <si>
    <r>
      <t xml:space="preserve">Консультации на учебную группу по 4 часа на студента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                          1. Программа базовой подготовки                                                                                                                                            1.1. Выпускная квалификационная работа в форме дипломной работы                                                     Выполнение дипломной работы с  19 мая по 15 июня (всего 4 нед.)                                                                       Защита дипломной работы с 16 июня по 29 июня (всего 2 нед.)                                                         </t>
    </r>
  </si>
  <si>
    <t>О.00</t>
  </si>
  <si>
    <t>Общие</t>
  </si>
  <si>
    <t>ОУД.01</t>
  </si>
  <si>
    <t>ОУД.02</t>
  </si>
  <si>
    <t>ОУД.03</t>
  </si>
  <si>
    <t>ОУД.04</t>
  </si>
  <si>
    <t>Математика:алгебра, начала математического анализа, геометрия</t>
  </si>
  <si>
    <t>ОУД.05</t>
  </si>
  <si>
    <t>ОУД.06</t>
  </si>
  <si>
    <t>ОУД.07</t>
  </si>
  <si>
    <t>Основы безопасности жизнедеятельности</t>
  </si>
  <si>
    <t>по выбору из обязательных предметных областей</t>
  </si>
  <si>
    <t>ОУД.08</t>
  </si>
  <si>
    <t>Информатика и ИКТ</t>
  </si>
  <si>
    <t>ОУД.09</t>
  </si>
  <si>
    <t>ОУД.10</t>
  </si>
  <si>
    <t>Экономика</t>
  </si>
  <si>
    <t>ОУД.11</t>
  </si>
  <si>
    <t>Право</t>
  </si>
  <si>
    <t xml:space="preserve"> </t>
  </si>
  <si>
    <t>ОУД.12</t>
  </si>
  <si>
    <t>Естествознание</t>
  </si>
  <si>
    <t>Дополнительные, по выбору обучающихся</t>
  </si>
  <si>
    <t>ОУД.13</t>
  </si>
  <si>
    <t>ОУД.14</t>
  </si>
  <si>
    <t>38.02.03</t>
  </si>
  <si>
    <t xml:space="preserve">Русский язык и  культура речи/Культура речи и деловое общение
</t>
  </si>
  <si>
    <t>История Подмосковья/Экология моего края</t>
  </si>
  <si>
    <t>3.2. План учебного процесса Логистика 1 курс 2017 прием в 2017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</si>
  <si>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</si>
  <si>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</si>
  <si>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</si>
  <si>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</si>
  <si>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</si>
  <si>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</si>
  <si>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</si>
  <si>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</si>
  <si>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</si>
  <si>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</si>
  <si>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Профессиональные модули по ФГОС</t>
  </si>
  <si>
    <t>Итого:</t>
  </si>
  <si>
    <t xml:space="preserve">  </t>
  </si>
  <si>
    <t>По специальности 38.02.03 Операционная деятельность в логистике</t>
  </si>
  <si>
    <t>Дисциплины математического и общего естественнонаучного цикла  по ФГОС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</si>
  <si>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 xml:space="preserve"> 648 часов</t>
    </r>
  </si>
  <si>
    <t>«___»____________ 2017г.</t>
  </si>
  <si>
    <t xml:space="preserve">1 курс </t>
  </si>
  <si>
    <t>программы подготовки специалистов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</si>
</sst>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 Cyr"/>
      <family val="2"/>
      <charset val="204"/>
    </font>
    <font>
      <sz val="9"/>
      <color indexed="8"/>
      <name val="Tahoma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6"/>
      <name val="Arial Cyr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name val="Arial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2" fillId="0" borderId="0"/>
    <xf numFmtId="0" fontId="1" fillId="0" borderId="0"/>
    <xf numFmtId="0" fontId="22" fillId="0" borderId="0"/>
  </cellStyleXfs>
  <cellXfs count="40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10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5" fillId="0" borderId="0" xfId="0" applyFont="1"/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4" fillId="0" borderId="0" xfId="0" applyFont="1"/>
    <xf numFmtId="0" fontId="32" fillId="0" borderId="0" xfId="0" applyFont="1" applyAlignment="1">
      <alignment wrapText="1"/>
    </xf>
    <xf numFmtId="0" fontId="31" fillId="0" borderId="0" xfId="0" applyFont="1"/>
    <xf numFmtId="0" fontId="9" fillId="0" borderId="0" xfId="0" applyFont="1"/>
    <xf numFmtId="0" fontId="32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>
      <alignment horizontal="left" vertical="center"/>
    </xf>
    <xf numFmtId="0" fontId="24" fillId="0" borderId="0" xfId="0" applyFont="1"/>
    <xf numFmtId="0" fontId="3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textRotation="90" wrapText="1"/>
      <protection locked="0"/>
    </xf>
    <xf numFmtId="0" fontId="36" fillId="2" borderId="2" xfId="0" applyFont="1" applyFill="1" applyBorder="1" applyAlignment="1" applyProtection="1">
      <alignment horizontal="center" vertical="center" textRotation="90" wrapText="1"/>
      <protection locked="0"/>
    </xf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>
      <alignment horizontal="left" vertical="center" wrapText="1"/>
    </xf>
    <xf numFmtId="0" fontId="18" fillId="0" borderId="14" xfId="0" applyNumberFormat="1" applyFont="1" applyFill="1" applyBorder="1" applyAlignment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2" fillId="0" borderId="0" xfId="3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/>
    <xf numFmtId="0" fontId="24" fillId="0" borderId="0" xfId="3" applyFont="1"/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Border="1"/>
    <xf numFmtId="16" fontId="12" fillId="0" borderId="3" xfId="3" applyNumberFormat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22" fillId="0" borderId="0" xfId="3" applyBorder="1"/>
    <xf numFmtId="0" fontId="15" fillId="0" borderId="3" xfId="3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0" fontId="30" fillId="0" borderId="0" xfId="3" applyFont="1" applyBorder="1" applyAlignment="1">
      <alignment vertical="center"/>
    </xf>
    <xf numFmtId="0" fontId="29" fillId="0" borderId="3" xfId="3" applyFont="1" applyBorder="1" applyAlignment="1">
      <alignment horizontal="center" vertical="center"/>
    </xf>
    <xf numFmtId="0" fontId="30" fillId="0" borderId="3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39" fillId="0" borderId="3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/>
    <xf numFmtId="0" fontId="30" fillId="0" borderId="0" xfId="3" applyFont="1" applyAlignment="1">
      <alignment horizontal="center" vertical="center"/>
    </xf>
    <xf numFmtId="0" fontId="30" fillId="0" borderId="0" xfId="3" applyFont="1"/>
    <xf numFmtId="0" fontId="22" fillId="0" borderId="0" xfId="3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left" vertical="center"/>
    </xf>
    <xf numFmtId="0" fontId="3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wrapText="1"/>
    </xf>
    <xf numFmtId="0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vertical="center" wrapText="1"/>
    </xf>
    <xf numFmtId="0" fontId="40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/>
    <xf numFmtId="0" fontId="4" fillId="0" borderId="0" xfId="0" applyFont="1" applyBorder="1" applyAlignment="1">
      <alignment horizontal="justify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14" fillId="0" borderId="0" xfId="0" applyFont="1" applyBorder="1" applyAlignment="1"/>
    <xf numFmtId="0" fontId="34" fillId="0" borderId="6" xfId="0" applyFont="1" applyFill="1" applyBorder="1" applyAlignment="1">
      <alignment horizontal="left" vertical="center"/>
    </xf>
    <xf numFmtId="0" fontId="34" fillId="0" borderId="6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34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35" xfId="0" applyFont="1" applyFill="1" applyBorder="1" applyAlignment="1" applyProtection="1">
      <alignment vertical="center" wrapText="1"/>
      <protection locked="0"/>
    </xf>
    <xf numFmtId="0" fontId="21" fillId="2" borderId="37" xfId="0" applyFont="1" applyFill="1" applyBorder="1" applyAlignment="1" applyProtection="1">
      <alignment vertical="center" wrapText="1"/>
      <protection locked="0"/>
    </xf>
    <xf numFmtId="0" fontId="20" fillId="2" borderId="40" xfId="0" applyFont="1" applyFill="1" applyBorder="1" applyAlignment="1" applyProtection="1">
      <alignment horizontal="center" vertical="center" wrapText="1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13" fillId="0" borderId="49" xfId="0" applyNumberFormat="1" applyFont="1" applyFill="1" applyBorder="1" applyAlignment="1">
      <alignment horizontal="left" vertical="center"/>
    </xf>
    <xf numFmtId="0" fontId="18" fillId="0" borderId="50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left" vertical="center"/>
    </xf>
    <xf numFmtId="0" fontId="13" fillId="0" borderId="42" xfId="0" applyNumberFormat="1" applyFont="1" applyFill="1" applyBorder="1" applyAlignment="1">
      <alignment horizontal="left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18" fillId="0" borderId="40" xfId="0" applyNumberFormat="1" applyFont="1" applyFill="1" applyBorder="1" applyAlignment="1">
      <alignment horizontal="center" vertical="center"/>
    </xf>
    <xf numFmtId="0" fontId="18" fillId="0" borderId="49" xfId="0" applyNumberFormat="1" applyFont="1" applyFill="1" applyBorder="1" applyAlignment="1">
      <alignment horizontal="left" vertical="center"/>
    </xf>
    <xf numFmtId="0" fontId="14" fillId="0" borderId="0" xfId="0" applyFont="1" applyBorder="1"/>
    <xf numFmtId="0" fontId="34" fillId="0" borderId="52" xfId="0" applyNumberFormat="1" applyFont="1" applyFill="1" applyBorder="1" applyAlignment="1">
      <alignment horizontal="left" vertical="center"/>
    </xf>
    <xf numFmtId="0" fontId="18" fillId="0" borderId="52" xfId="0" applyNumberFormat="1" applyFont="1" applyFill="1" applyBorder="1" applyAlignment="1">
      <alignment horizontal="left" vertical="center"/>
    </xf>
    <xf numFmtId="0" fontId="18" fillId="4" borderId="50" xfId="0" applyNumberFormat="1" applyFont="1" applyFill="1" applyBorder="1" applyAlignment="1">
      <alignment horizontal="center" vertical="center" wrapText="1"/>
    </xf>
    <xf numFmtId="0" fontId="18" fillId="5" borderId="50" xfId="0" applyNumberFormat="1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horizontal="left" vertical="center"/>
    </xf>
    <xf numFmtId="0" fontId="18" fillId="4" borderId="50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left" vertical="center"/>
    </xf>
    <xf numFmtId="0" fontId="18" fillId="5" borderId="50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left" vertical="center"/>
    </xf>
    <xf numFmtId="0" fontId="35" fillId="0" borderId="50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3" borderId="50" xfId="0" applyNumberFormat="1" applyFont="1" applyFill="1" applyBorder="1" applyAlignment="1">
      <alignment horizontal="center" vertical="center" wrapText="1"/>
    </xf>
    <xf numFmtId="0" fontId="34" fillId="0" borderId="58" xfId="0" applyNumberFormat="1" applyFont="1" applyFill="1" applyBorder="1" applyAlignment="1">
      <alignment horizontal="left" vertical="center"/>
    </xf>
    <xf numFmtId="0" fontId="18" fillId="3" borderId="59" xfId="0" applyNumberFormat="1" applyFont="1" applyFill="1" applyBorder="1" applyAlignment="1">
      <alignment horizontal="center" vertical="center"/>
    </xf>
    <xf numFmtId="0" fontId="18" fillId="3" borderId="60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20" fillId="0" borderId="63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>
      <alignment horizontal="right" vertical="center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49" xfId="0" applyNumberFormat="1" applyFont="1" applyFill="1" applyBorder="1" applyAlignment="1">
      <alignment horizontal="center" vertical="center"/>
    </xf>
    <xf numFmtId="0" fontId="18" fillId="0" borderId="49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34" fillId="0" borderId="49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15" fillId="0" borderId="66" xfId="0" applyFont="1" applyBorder="1"/>
    <xf numFmtId="0" fontId="35" fillId="0" borderId="44" xfId="0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35" fillId="0" borderId="13" xfId="0" applyNumberFormat="1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0" fillId="7" borderId="0" xfId="0" applyFill="1"/>
    <xf numFmtId="0" fontId="35" fillId="7" borderId="29" xfId="0" applyNumberFormat="1" applyFont="1" applyFill="1" applyBorder="1" applyAlignment="1">
      <alignment horizontal="left" vertical="center"/>
    </xf>
    <xf numFmtId="0" fontId="35" fillId="7" borderId="19" xfId="0" applyNumberFormat="1" applyFont="1" applyFill="1" applyBorder="1" applyAlignment="1">
      <alignment horizontal="left" vertical="center" wrapText="1"/>
    </xf>
    <xf numFmtId="0" fontId="35" fillId="7" borderId="62" xfId="0" applyNumberFormat="1" applyFont="1" applyFill="1" applyBorder="1" applyAlignment="1">
      <alignment horizontal="left" vertical="center" wrapText="1"/>
    </xf>
    <xf numFmtId="0" fontId="13" fillId="7" borderId="29" xfId="0" applyNumberFormat="1" applyFont="1" applyFill="1" applyBorder="1" applyAlignment="1">
      <alignment horizontal="center" vertical="center"/>
    </xf>
    <xf numFmtId="0" fontId="35" fillId="7" borderId="19" xfId="0" applyNumberFormat="1" applyFont="1" applyFill="1" applyBorder="1" applyAlignment="1">
      <alignment horizontal="center" vertical="center"/>
    </xf>
    <xf numFmtId="0" fontId="35" fillId="7" borderId="20" xfId="0" applyNumberFormat="1" applyFont="1" applyFill="1" applyBorder="1" applyAlignment="1">
      <alignment horizontal="center" vertical="center"/>
    </xf>
    <xf numFmtId="0" fontId="35" fillId="8" borderId="42" xfId="0" applyNumberFormat="1" applyFont="1" applyFill="1" applyBorder="1" applyAlignment="1">
      <alignment horizontal="left" vertical="center"/>
    </xf>
    <xf numFmtId="0" fontId="35" fillId="8" borderId="2" xfId="0" applyNumberFormat="1" applyFont="1" applyFill="1" applyBorder="1" applyAlignment="1">
      <alignment horizontal="left" vertical="center" wrapText="1"/>
    </xf>
    <xf numFmtId="0" fontId="35" fillId="8" borderId="15" xfId="0" applyNumberFormat="1" applyFont="1" applyFill="1" applyBorder="1" applyAlignment="1">
      <alignment horizontal="left" vertical="center" wrapText="1"/>
    </xf>
    <xf numFmtId="0" fontId="13" fillId="8" borderId="42" xfId="0" applyNumberFormat="1" applyFont="1" applyFill="1" applyBorder="1" applyAlignment="1">
      <alignment horizontal="center" vertical="center"/>
    </xf>
    <xf numFmtId="0" fontId="35" fillId="8" borderId="2" xfId="0" applyNumberFormat="1" applyFont="1" applyFill="1" applyBorder="1" applyAlignment="1">
      <alignment horizontal="center" vertical="center"/>
    </xf>
    <xf numFmtId="0" fontId="35" fillId="8" borderId="48" xfId="0" applyNumberFormat="1" applyFont="1" applyFill="1" applyBorder="1" applyAlignment="1">
      <alignment horizontal="center" vertical="center"/>
    </xf>
    <xf numFmtId="0" fontId="0" fillId="8" borderId="0" xfId="0" applyFill="1"/>
    <xf numFmtId="0" fontId="35" fillId="8" borderId="10" xfId="0" applyNumberFormat="1" applyFont="1" applyFill="1" applyBorder="1" applyAlignment="1">
      <alignment horizontal="left" vertical="center"/>
    </xf>
    <xf numFmtId="0" fontId="35" fillId="8" borderId="16" xfId="0" applyNumberFormat="1" applyFont="1" applyFill="1" applyBorder="1" applyAlignment="1">
      <alignment horizontal="left" vertical="center" wrapText="1"/>
    </xf>
    <xf numFmtId="0" fontId="35" fillId="8" borderId="17" xfId="0" applyNumberFormat="1" applyFont="1" applyFill="1" applyBorder="1" applyAlignment="1">
      <alignment horizontal="left" vertical="center" wrapText="1"/>
    </xf>
    <xf numFmtId="0" fontId="35" fillId="8" borderId="64" xfId="0" applyNumberFormat="1" applyFont="1" applyFill="1" applyBorder="1" applyAlignment="1">
      <alignment horizontal="left" vertical="center" wrapText="1"/>
    </xf>
    <xf numFmtId="0" fontId="35" fillId="8" borderId="10" xfId="0" applyNumberFormat="1" applyFont="1" applyFill="1" applyBorder="1" applyAlignment="1">
      <alignment horizontal="center" vertical="center"/>
    </xf>
    <xf numFmtId="0" fontId="35" fillId="8" borderId="11" xfId="0" applyNumberFormat="1" applyFont="1" applyFill="1" applyBorder="1" applyAlignment="1">
      <alignment horizontal="center" vertical="center"/>
    </xf>
    <xf numFmtId="0" fontId="35" fillId="8" borderId="12" xfId="0" applyNumberFormat="1" applyFont="1" applyFill="1" applyBorder="1" applyAlignment="1">
      <alignment horizontal="center" vertical="center"/>
    </xf>
    <xf numFmtId="0" fontId="37" fillId="8" borderId="0" xfId="0" applyFont="1" applyFill="1"/>
    <xf numFmtId="0" fontId="35" fillId="8" borderId="11" xfId="0" applyNumberFormat="1" applyFont="1" applyFill="1" applyBorder="1" applyAlignment="1">
      <alignment horizontal="left" vertical="center" wrapText="1"/>
    </xf>
    <xf numFmtId="0" fontId="13" fillId="8" borderId="10" xfId="0" applyNumberFormat="1" applyFont="1" applyFill="1" applyBorder="1" applyAlignment="1">
      <alignment horizontal="center" vertical="center"/>
    </xf>
    <xf numFmtId="0" fontId="13" fillId="8" borderId="11" xfId="0" applyNumberFormat="1" applyFont="1" applyFill="1" applyBorder="1" applyAlignment="1">
      <alignment horizontal="center" vertical="center"/>
    </xf>
    <xf numFmtId="0" fontId="35" fillId="9" borderId="10" xfId="0" applyNumberFormat="1" applyFont="1" applyFill="1" applyBorder="1" applyAlignment="1">
      <alignment horizontal="left" vertical="center"/>
    </xf>
    <xf numFmtId="0" fontId="35" fillId="9" borderId="11" xfId="0" applyNumberFormat="1" applyFont="1" applyFill="1" applyBorder="1" applyAlignment="1">
      <alignment horizontal="left" vertical="center" wrapText="1"/>
    </xf>
    <xf numFmtId="0" fontId="35" fillId="9" borderId="16" xfId="0" applyNumberFormat="1" applyFont="1" applyFill="1" applyBorder="1" applyAlignment="1">
      <alignment horizontal="left" vertical="center" wrapText="1"/>
    </xf>
    <xf numFmtId="0" fontId="35" fillId="9" borderId="10" xfId="0" applyNumberFormat="1" applyFont="1" applyFill="1" applyBorder="1" applyAlignment="1">
      <alignment horizontal="center" vertical="center"/>
    </xf>
    <xf numFmtId="0" fontId="35" fillId="9" borderId="11" xfId="0" applyNumberFormat="1" applyFont="1" applyFill="1" applyBorder="1" applyAlignment="1">
      <alignment horizontal="center" vertical="center"/>
    </xf>
    <xf numFmtId="0" fontId="35" fillId="9" borderId="12" xfId="0" applyNumberFormat="1" applyFont="1" applyFill="1" applyBorder="1" applyAlignment="1">
      <alignment horizontal="center" vertical="center"/>
    </xf>
    <xf numFmtId="0" fontId="0" fillId="9" borderId="0" xfId="0" applyFill="1"/>
    <xf numFmtId="0" fontId="35" fillId="9" borderId="30" xfId="0" applyNumberFormat="1" applyFont="1" applyFill="1" applyBorder="1" applyAlignment="1">
      <alignment horizontal="center" vertical="center"/>
    </xf>
    <xf numFmtId="0" fontId="15" fillId="9" borderId="0" xfId="0" applyFont="1" applyFill="1"/>
    <xf numFmtId="0" fontId="35" fillId="10" borderId="51" xfId="0" applyNumberFormat="1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wrapText="1"/>
    </xf>
    <xf numFmtId="0" fontId="35" fillId="10" borderId="9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2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42" xfId="0" applyNumberFormat="1" applyFont="1" applyFill="1" applyBorder="1" applyAlignment="1">
      <alignment horizontal="center" vertical="center"/>
    </xf>
    <xf numFmtId="0" fontId="35" fillId="10" borderId="2" xfId="0" applyNumberFormat="1" applyFont="1" applyFill="1" applyBorder="1" applyAlignment="1">
      <alignment horizontal="center" vertical="center"/>
    </xf>
    <xf numFmtId="0" fontId="35" fillId="10" borderId="48" xfId="0" applyNumberFormat="1" applyFont="1" applyFill="1" applyBorder="1" applyAlignment="1">
      <alignment horizontal="center" vertical="center"/>
    </xf>
    <xf numFmtId="0" fontId="24" fillId="10" borderId="0" xfId="0" applyFont="1" applyFill="1"/>
    <xf numFmtId="0" fontId="35" fillId="10" borderId="52" xfId="0" applyNumberFormat="1" applyFont="1" applyFill="1" applyBorder="1" applyAlignment="1">
      <alignment horizontal="left" vertical="center"/>
    </xf>
    <xf numFmtId="0" fontId="14" fillId="10" borderId="3" xfId="0" applyFont="1" applyFill="1" applyBorder="1" applyAlignment="1">
      <alignment wrapText="1"/>
    </xf>
    <xf numFmtId="0" fontId="35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5" xfId="0" applyNumberFormat="1" applyFont="1" applyFill="1" applyBorder="1" applyAlignment="1" applyProtection="1">
      <alignment horizontal="left" vertical="center" wrapText="1"/>
      <protection locked="0"/>
    </xf>
    <xf numFmtId="0" fontId="35" fillId="10" borderId="49" xfId="0" applyNumberFormat="1" applyFont="1" applyFill="1" applyBorder="1" applyAlignment="1">
      <alignment horizontal="center" vertical="center"/>
    </xf>
    <xf numFmtId="0" fontId="35" fillId="10" borderId="1" xfId="0" applyNumberFormat="1" applyFont="1" applyFill="1" applyBorder="1" applyAlignment="1">
      <alignment horizontal="center" vertical="center"/>
    </xf>
    <xf numFmtId="0" fontId="35" fillId="10" borderId="50" xfId="0" applyNumberFormat="1" applyFont="1" applyFill="1" applyBorder="1" applyAlignment="1">
      <alignment horizontal="center" vertical="center"/>
    </xf>
    <xf numFmtId="0" fontId="13" fillId="7" borderId="52" xfId="0" applyNumberFormat="1" applyFont="1" applyFill="1" applyBorder="1" applyAlignment="1">
      <alignment horizontal="left" vertical="center"/>
    </xf>
    <xf numFmtId="0" fontId="13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49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8" fillId="7" borderId="1" xfId="0" applyNumberFormat="1" applyFont="1" applyFill="1" applyBorder="1" applyAlignment="1">
      <alignment horizontal="center" vertical="center"/>
    </xf>
    <xf numFmtId="0" fontId="18" fillId="7" borderId="50" xfId="0" applyNumberFormat="1" applyFont="1" applyFill="1" applyBorder="1" applyAlignment="1">
      <alignment horizontal="center" vertical="center"/>
    </xf>
    <xf numFmtId="0" fontId="18" fillId="7" borderId="25" xfId="0" applyNumberFormat="1" applyFont="1" applyFill="1" applyBorder="1" applyAlignment="1">
      <alignment horizontal="center" vertical="center"/>
    </xf>
    <xf numFmtId="0" fontId="15" fillId="7" borderId="0" xfId="0" applyFont="1" applyFill="1"/>
    <xf numFmtId="0" fontId="37" fillId="7" borderId="0" xfId="0" applyFont="1" applyFill="1"/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72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73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74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35" fillId="2" borderId="75" xfId="0" applyFont="1" applyFill="1" applyBorder="1" applyAlignment="1" applyProtection="1">
      <alignment horizontal="center" vertical="center"/>
      <protection locked="0"/>
    </xf>
    <xf numFmtId="0" fontId="35" fillId="2" borderId="17" xfId="0" applyFont="1" applyFill="1" applyBorder="1" applyAlignment="1" applyProtection="1">
      <alignment horizontal="left" vertical="center"/>
      <protection locked="0"/>
    </xf>
    <xf numFmtId="0" fontId="35" fillId="2" borderId="17" xfId="0" applyFont="1" applyFill="1" applyBorder="1" applyAlignment="1" applyProtection="1">
      <alignment horizontal="center"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5" fillId="2" borderId="76" xfId="0" applyFont="1" applyFill="1" applyBorder="1" applyAlignment="1" applyProtection="1">
      <alignment horizontal="center" vertical="center"/>
      <protection locked="0"/>
    </xf>
    <xf numFmtId="0" fontId="21" fillId="6" borderId="72" xfId="0" applyFont="1" applyFill="1" applyBorder="1" applyAlignment="1" applyProtection="1">
      <alignment horizontal="center" vertical="center"/>
      <protection locked="0"/>
    </xf>
    <xf numFmtId="0" fontId="21" fillId="6" borderId="14" xfId="0" applyFont="1" applyFill="1" applyBorder="1" applyAlignment="1" applyProtection="1">
      <alignment horizontal="left" vertical="center"/>
      <protection locked="0"/>
    </xf>
    <xf numFmtId="0" fontId="21" fillId="6" borderId="14" xfId="0" applyFont="1" applyFill="1" applyBorder="1" applyAlignment="1" applyProtection="1">
      <alignment horizontal="center" vertical="center"/>
      <protection locked="0"/>
    </xf>
    <xf numFmtId="0" fontId="21" fillId="6" borderId="63" xfId="0" applyFont="1" applyFill="1" applyBorder="1" applyAlignment="1" applyProtection="1">
      <alignment horizontal="center" vertical="center"/>
      <protection locked="0"/>
    </xf>
    <xf numFmtId="0" fontId="21" fillId="6" borderId="41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13" fillId="2" borderId="76" xfId="0" applyFont="1" applyFill="1" applyBorder="1" applyAlignment="1" applyProtection="1">
      <alignment horizontal="center" vertical="center"/>
      <protection locked="0"/>
    </xf>
    <xf numFmtId="0" fontId="14" fillId="0" borderId="77" xfId="0" applyFont="1" applyBorder="1" applyAlignment="1">
      <alignment vertical="top" wrapText="1"/>
    </xf>
    <xf numFmtId="0" fontId="14" fillId="0" borderId="78" xfId="0" applyFont="1" applyBorder="1" applyAlignment="1">
      <alignment vertical="center" wrapText="1"/>
    </xf>
    <xf numFmtId="0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18" fillId="7" borderId="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/>
    </xf>
    <xf numFmtId="0" fontId="22" fillId="0" borderId="0" xfId="1"/>
    <xf numFmtId="0" fontId="42" fillId="0" borderId="0" xfId="1" applyFont="1"/>
    <xf numFmtId="0" fontId="14" fillId="0" borderId="0" xfId="1" applyFont="1" applyAlignment="1">
      <alignment horizontal="center"/>
    </xf>
    <xf numFmtId="0" fontId="14" fillId="0" borderId="79" xfId="1" applyFont="1" applyBorder="1" applyAlignment="1">
      <alignment vertical="top" wrapText="1"/>
    </xf>
    <xf numFmtId="0" fontId="14" fillId="0" borderId="80" xfId="1" applyFont="1" applyBorder="1" applyAlignment="1">
      <alignment vertical="top" wrapText="1"/>
    </xf>
    <xf numFmtId="0" fontId="14" fillId="0" borderId="80" xfId="1" applyFont="1" applyBorder="1" applyAlignment="1">
      <alignment horizontal="center" vertical="top" wrapText="1"/>
    </xf>
    <xf numFmtId="0" fontId="14" fillId="0" borderId="3" xfId="1" applyFont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49" fontId="14" fillId="0" borderId="3" xfId="1" applyNumberFormat="1" applyFont="1" applyBorder="1" applyAlignment="1">
      <alignment horizontal="right" vertical="top" wrapText="1"/>
    </xf>
    <xf numFmtId="0" fontId="13" fillId="0" borderId="3" xfId="1" applyFont="1" applyBorder="1" applyAlignment="1">
      <alignment vertical="top" wrapText="1"/>
    </xf>
    <xf numFmtId="0" fontId="13" fillId="0" borderId="3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justify" vertical="top" wrapText="1"/>
    </xf>
    <xf numFmtId="0" fontId="42" fillId="0" borderId="83" xfId="1" applyFont="1" applyBorder="1" applyAlignment="1">
      <alignment horizontal="center" vertical="top" wrapText="1"/>
    </xf>
    <xf numFmtId="0" fontId="42" fillId="0" borderId="83" xfId="1" applyFont="1" applyBorder="1" applyAlignment="1">
      <alignment vertical="top" wrapText="1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43" fillId="0" borderId="0" xfId="1" applyFont="1"/>
    <xf numFmtId="0" fontId="44" fillId="0" borderId="3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9" fillId="0" borderId="3" xfId="3" applyFont="1" applyBorder="1" applyAlignment="1">
      <alignment horizontal="center" vertical="center"/>
    </xf>
    <xf numFmtId="0" fontId="30" fillId="0" borderId="3" xfId="3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6" fillId="0" borderId="3" xfId="3" applyFont="1" applyBorder="1" applyAlignment="1">
      <alignment horizontal="center" vertical="center" textRotation="180"/>
    </xf>
    <xf numFmtId="0" fontId="26" fillId="0" borderId="23" xfId="3" applyFont="1" applyBorder="1" applyAlignment="1">
      <alignment horizontal="center" vertical="center"/>
    </xf>
    <xf numFmtId="0" fontId="26" fillId="0" borderId="24" xfId="3" applyFont="1" applyBorder="1" applyAlignment="1">
      <alignment horizontal="center" vertical="center"/>
    </xf>
    <xf numFmtId="0" fontId="26" fillId="0" borderId="18" xfId="3" applyFont="1" applyBorder="1" applyAlignment="1">
      <alignment horizontal="center" vertical="center"/>
    </xf>
    <xf numFmtId="0" fontId="36" fillId="2" borderId="27" xfId="0" applyFont="1" applyFill="1" applyBorder="1" applyAlignment="1" applyProtection="1">
      <alignment horizontal="center" vertical="top" wrapText="1"/>
      <protection locked="0"/>
    </xf>
    <xf numFmtId="0" fontId="36" fillId="2" borderId="28" xfId="0" applyFont="1" applyFill="1" applyBorder="1" applyAlignment="1" applyProtection="1">
      <alignment horizontal="center" vertical="top" wrapText="1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36" fillId="2" borderId="4" xfId="0" applyFont="1" applyFill="1" applyBorder="1" applyAlignment="1" applyProtection="1">
      <alignment horizontal="center" vertical="top" wrapText="1"/>
      <protection locked="0"/>
    </xf>
    <xf numFmtId="0" fontId="36" fillId="2" borderId="2" xfId="0" applyFont="1" applyFill="1" applyBorder="1" applyAlignment="1" applyProtection="1">
      <alignment horizontal="center" vertical="top" wrapText="1"/>
      <protection locked="0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6" fillId="2" borderId="41" xfId="0" applyFont="1" applyFill="1" applyBorder="1" applyAlignment="1" applyProtection="1">
      <alignment horizontal="center" vertical="top" wrapText="1"/>
      <protection locked="0"/>
    </xf>
    <xf numFmtId="0" fontId="36" fillId="2" borderId="43" xfId="0" applyFont="1" applyFill="1" applyBorder="1" applyAlignment="1" applyProtection="1">
      <alignment horizontal="center" vertical="top" wrapText="1"/>
      <protection locked="0"/>
    </xf>
    <xf numFmtId="0" fontId="21" fillId="2" borderId="4" xfId="0" applyFont="1" applyFill="1" applyBorder="1" applyAlignment="1" applyProtection="1">
      <alignment horizontal="center" vertical="center" textRotation="90" wrapText="1"/>
      <protection locked="0"/>
    </xf>
    <xf numFmtId="0" fontId="21" fillId="2" borderId="2" xfId="0" applyFont="1" applyFill="1" applyBorder="1" applyAlignment="1" applyProtection="1">
      <alignment horizontal="center" vertical="center" textRotation="90" wrapText="1"/>
      <protection locked="0"/>
    </xf>
    <xf numFmtId="0" fontId="21" fillId="2" borderId="32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5" xfId="0" applyNumberFormat="1" applyFont="1" applyFill="1" applyBorder="1" applyAlignment="1">
      <alignment horizontal="left" vertical="center"/>
    </xf>
    <xf numFmtId="0" fontId="34" fillId="0" borderId="6" xfId="0" applyNumberFormat="1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top" wrapText="1"/>
    </xf>
    <xf numFmtId="0" fontId="13" fillId="0" borderId="69" xfId="0" applyFont="1" applyFill="1" applyBorder="1" applyAlignment="1">
      <alignment horizontal="left" vertical="top" wrapText="1"/>
    </xf>
    <xf numFmtId="0" fontId="13" fillId="0" borderId="5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left" vertical="top" wrapText="1"/>
    </xf>
    <xf numFmtId="0" fontId="13" fillId="0" borderId="54" xfId="0" applyFont="1" applyFill="1" applyBorder="1" applyAlignment="1">
      <alignment horizontal="left" vertical="top" wrapText="1"/>
    </xf>
    <xf numFmtId="0" fontId="13" fillId="0" borderId="55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left" vertical="top" wrapText="1"/>
    </xf>
    <xf numFmtId="0" fontId="35" fillId="0" borderId="25" xfId="0" applyFont="1" applyFill="1" applyBorder="1" applyAlignment="1">
      <alignment horizontal="center" vertical="center" textRotation="90"/>
    </xf>
    <xf numFmtId="0" fontId="35" fillId="0" borderId="56" xfId="0" applyFont="1" applyFill="1" applyBorder="1" applyAlignment="1">
      <alignment horizontal="center" vertical="center" textRotation="90"/>
    </xf>
    <xf numFmtId="0" fontId="13" fillId="0" borderId="15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35" fillId="0" borderId="52" xfId="0" applyNumberFormat="1" applyFont="1" applyFill="1" applyBorder="1" applyAlignment="1">
      <alignment horizontal="right" vertical="center"/>
    </xf>
    <xf numFmtId="0" fontId="35" fillId="0" borderId="6" xfId="0" applyNumberFormat="1" applyFont="1" applyFill="1" applyBorder="1" applyAlignment="1">
      <alignment horizontal="right" vertical="center"/>
    </xf>
    <xf numFmtId="0" fontId="36" fillId="2" borderId="7" xfId="0" applyFont="1" applyFill="1" applyBorder="1" applyAlignment="1" applyProtection="1">
      <alignment horizontal="center" vertical="center" textRotation="90" wrapText="1"/>
      <protection locked="0"/>
    </xf>
    <xf numFmtId="0" fontId="36" fillId="2" borderId="2" xfId="0" applyFont="1" applyFill="1" applyBorder="1" applyAlignment="1" applyProtection="1">
      <alignment horizontal="center" vertical="center" textRotation="90" wrapText="1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38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 textRotation="90"/>
      <protection locked="0"/>
    </xf>
    <xf numFmtId="0" fontId="21" fillId="2" borderId="7" xfId="0" applyFont="1" applyFill="1" applyBorder="1" applyAlignment="1" applyProtection="1">
      <alignment horizontal="center" vertical="center" textRotation="90"/>
      <protection locked="0"/>
    </xf>
    <xf numFmtId="0" fontId="21" fillId="2" borderId="2" xfId="0" applyFont="1" applyFill="1" applyBorder="1" applyAlignment="1" applyProtection="1">
      <alignment horizontal="center" vertical="center" textRotation="90"/>
      <protection locked="0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33" xfId="0" applyFont="1" applyFill="1" applyBorder="1" applyAlignment="1" applyProtection="1">
      <alignment horizontal="center" vertical="center" wrapText="1"/>
      <protection locked="0"/>
    </xf>
    <xf numFmtId="0" fontId="21" fillId="2" borderId="34" xfId="0" applyFont="1" applyFill="1" applyBorder="1" applyAlignment="1" applyProtection="1">
      <alignment horizontal="center" vertical="center" wrapText="1"/>
      <protection locked="0"/>
    </xf>
    <xf numFmtId="0" fontId="36" fillId="2" borderId="61" xfId="0" applyFont="1" applyFill="1" applyBorder="1" applyAlignment="1" applyProtection="1">
      <alignment horizontal="center" vertical="center" textRotation="90" wrapText="1"/>
      <protection locked="0"/>
    </xf>
    <xf numFmtId="0" fontId="36" fillId="2" borderId="8" xfId="0" applyFont="1" applyFill="1" applyBorder="1" applyAlignment="1" applyProtection="1">
      <alignment horizontal="center" vertical="center" textRotation="90" wrapText="1"/>
      <protection locked="0"/>
    </xf>
    <xf numFmtId="0" fontId="36" fillId="2" borderId="15" xfId="0" applyFont="1" applyFill="1" applyBorder="1" applyAlignment="1" applyProtection="1">
      <alignment horizontal="center" vertical="center" textRotation="90" wrapText="1"/>
      <protection locked="0"/>
    </xf>
    <xf numFmtId="0" fontId="34" fillId="0" borderId="57" xfId="0" applyNumberFormat="1" applyFont="1" applyFill="1" applyBorder="1" applyAlignment="1">
      <alignment horizontal="left" vertical="center"/>
    </xf>
    <xf numFmtId="0" fontId="34" fillId="0" borderId="58" xfId="0" applyNumberFormat="1" applyFont="1" applyFill="1" applyBorder="1" applyAlignment="1">
      <alignment horizontal="left" vertical="center"/>
    </xf>
    <xf numFmtId="0" fontId="21" fillId="2" borderId="7" xfId="0" applyFont="1" applyFill="1" applyBorder="1" applyAlignment="1" applyProtection="1">
      <alignment horizontal="center" vertical="center" textRotation="90" wrapText="1"/>
      <protection locked="0"/>
    </xf>
    <xf numFmtId="0" fontId="21" fillId="2" borderId="65" xfId="0" applyFont="1" applyFill="1" applyBorder="1" applyAlignment="1" applyProtection="1">
      <alignment horizontal="center" vertical="center" wrapText="1"/>
      <protection locked="0"/>
    </xf>
    <xf numFmtId="0" fontId="21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1" fillId="2" borderId="44" xfId="0" applyFont="1" applyFill="1" applyBorder="1" applyAlignment="1" applyProtection="1">
      <alignment horizontal="center" vertical="center" textRotation="90" wrapText="1"/>
      <protection locked="0"/>
    </xf>
    <xf numFmtId="0" fontId="21" fillId="2" borderId="38" xfId="0" applyFont="1" applyFill="1" applyBorder="1" applyAlignment="1" applyProtection="1">
      <alignment horizontal="center" vertical="center" textRotation="90" wrapText="1"/>
      <protection locked="0"/>
    </xf>
    <xf numFmtId="0" fontId="21" fillId="2" borderId="42" xfId="0" applyFont="1" applyFill="1" applyBorder="1" applyAlignment="1" applyProtection="1">
      <alignment horizontal="center" vertical="center" textRotation="90" wrapText="1"/>
      <protection locked="0"/>
    </xf>
    <xf numFmtId="0" fontId="34" fillId="0" borderId="5" xfId="0" applyNumberFormat="1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left" vertical="center" wrapText="1"/>
    </xf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42" fillId="0" borderId="81" xfId="1" applyFont="1" applyBorder="1" applyAlignment="1">
      <alignment horizontal="right" vertical="top" wrapText="1"/>
    </xf>
    <xf numFmtId="0" fontId="42" fillId="0" borderId="82" xfId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sheetAudit" xfId="2"/>
    <cellStyle name="Обычный_Уч-план-Ветеринария-2015 1 курс прием 201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50800</xdr:colOff>
      <xdr:row>55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0" cy="1045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32"/>
  <sheetViews>
    <sheetView tabSelected="1" zoomScale="75" zoomScaleNormal="75" workbookViewId="0">
      <selection activeCell="C52" sqref="C52"/>
    </sheetView>
  </sheetViews>
  <sheetFormatPr defaultRowHeight="12.75" x14ac:dyDescent="0.2"/>
  <cols>
    <col min="1" max="1" width="99.28515625" customWidth="1"/>
  </cols>
  <sheetData>
    <row r="1" spans="1:1" ht="15.75" x14ac:dyDescent="0.25">
      <c r="A1" s="1" t="s">
        <v>228</v>
      </c>
    </row>
    <row r="2" spans="1:1" ht="15.75" x14ac:dyDescent="0.25">
      <c r="A2" s="1" t="s">
        <v>229</v>
      </c>
    </row>
    <row r="3" spans="1:1" ht="15.75" x14ac:dyDescent="0.25">
      <c r="A3" s="1" t="s">
        <v>307</v>
      </c>
    </row>
    <row r="4" spans="1:1" ht="15.75" x14ac:dyDescent="0.25">
      <c r="A4" s="1" t="s">
        <v>220</v>
      </c>
    </row>
    <row r="5" spans="1:1" ht="15.75" x14ac:dyDescent="0.25">
      <c r="A5" s="1" t="s">
        <v>359</v>
      </c>
    </row>
    <row r="6" spans="1:1" ht="15.75" x14ac:dyDescent="0.25">
      <c r="A6" s="1"/>
    </row>
    <row r="7" spans="1:1" ht="15.75" x14ac:dyDescent="0.25">
      <c r="A7" s="1"/>
    </row>
    <row r="8" spans="1:1" ht="15.75" x14ac:dyDescent="0.25">
      <c r="A8" s="1"/>
    </row>
    <row r="9" spans="1:1" ht="15.75" x14ac:dyDescent="0.25">
      <c r="A9" s="1"/>
    </row>
    <row r="10" spans="1:1" ht="15.75" x14ac:dyDescent="0.25">
      <c r="A10" s="1"/>
    </row>
    <row r="11" spans="1:1" ht="15.75" x14ac:dyDescent="0.25">
      <c r="A11" s="1"/>
    </row>
    <row r="12" spans="1:1" ht="15.75" x14ac:dyDescent="0.25">
      <c r="A12" s="1"/>
    </row>
    <row r="13" spans="1:1" ht="15.75" x14ac:dyDescent="0.25">
      <c r="A13" s="2"/>
    </row>
    <row r="14" spans="1:1" ht="15.75" x14ac:dyDescent="0.25">
      <c r="A14" s="2"/>
    </row>
    <row r="15" spans="1:1" ht="15.75" x14ac:dyDescent="0.25">
      <c r="A15" s="3" t="s">
        <v>230</v>
      </c>
    </row>
    <row r="16" spans="1:1" ht="15.75" x14ac:dyDescent="0.25">
      <c r="A16" s="4" t="s">
        <v>361</v>
      </c>
    </row>
    <row r="17" spans="1:1" ht="15.75" x14ac:dyDescent="0.25">
      <c r="A17" s="4"/>
    </row>
    <row r="18" spans="1:1" ht="15.75" x14ac:dyDescent="0.25">
      <c r="A18" s="5" t="s">
        <v>308</v>
      </c>
    </row>
    <row r="19" spans="1:1" ht="15.75" x14ac:dyDescent="0.25">
      <c r="A19" s="5" t="s">
        <v>231</v>
      </c>
    </row>
    <row r="20" spans="1:1" ht="15.75" x14ac:dyDescent="0.25">
      <c r="A20" s="5" t="s">
        <v>232</v>
      </c>
    </row>
    <row r="21" spans="1:1" ht="15.75" x14ac:dyDescent="0.25">
      <c r="A21" s="5" t="s">
        <v>233</v>
      </c>
    </row>
    <row r="22" spans="1:1" ht="15.75" x14ac:dyDescent="0.25">
      <c r="A22" s="5" t="s">
        <v>299</v>
      </c>
    </row>
    <row r="23" spans="1:1" ht="15.75" x14ac:dyDescent="0.25">
      <c r="A23" s="5" t="s">
        <v>234</v>
      </c>
    </row>
    <row r="24" spans="1:1" ht="15.75" x14ac:dyDescent="0.25">
      <c r="A24" s="6" t="s">
        <v>360</v>
      </c>
    </row>
    <row r="25" spans="1:1" ht="15.75" x14ac:dyDescent="0.25">
      <c r="A25" s="6"/>
    </row>
    <row r="26" spans="1:1" ht="15.75" x14ac:dyDescent="0.25">
      <c r="A26" s="5"/>
    </row>
    <row r="27" spans="1:1" ht="15.75" x14ac:dyDescent="0.25">
      <c r="A27" s="7" t="s">
        <v>301</v>
      </c>
    </row>
    <row r="28" spans="1:1" ht="15.75" x14ac:dyDescent="0.25">
      <c r="A28" s="7" t="s">
        <v>227</v>
      </c>
    </row>
    <row r="29" spans="1:1" ht="15.75" x14ac:dyDescent="0.25">
      <c r="A29" s="7" t="s">
        <v>309</v>
      </c>
    </row>
    <row r="30" spans="1:1" ht="15.75" customHeight="1" x14ac:dyDescent="0.25">
      <c r="A30" s="7" t="s">
        <v>226</v>
      </c>
    </row>
    <row r="31" spans="1:1" ht="15.75" x14ac:dyDescent="0.25">
      <c r="A31" s="8" t="s">
        <v>225</v>
      </c>
    </row>
    <row r="32" spans="1:1" ht="15.75" x14ac:dyDescent="0.25">
      <c r="A32" s="8" t="s">
        <v>300</v>
      </c>
    </row>
  </sheetData>
  <sheetProtection selectLockedCells="1" selectUnlockedCells="1"/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8"/>
  <sheetViews>
    <sheetView zoomScaleNormal="135" workbookViewId="0">
      <selection activeCell="J12" sqref="J12"/>
    </sheetView>
  </sheetViews>
  <sheetFormatPr defaultColWidth="11.28515625" defaultRowHeight="12.75" x14ac:dyDescent="0.2"/>
  <cols>
    <col min="1" max="1" width="7.85546875" customWidth="1"/>
    <col min="2" max="2" width="22.5703125" customWidth="1"/>
    <col min="3" max="3" width="10.42578125" customWidth="1"/>
    <col min="4" max="4" width="15.85546875" customWidth="1"/>
    <col min="5" max="5" width="17" customWidth="1"/>
    <col min="6" max="6" width="17.140625" customWidth="1"/>
    <col min="7" max="7" width="18.28515625" customWidth="1"/>
  </cols>
  <sheetData>
    <row r="1" spans="1:9" ht="15.95" customHeight="1" x14ac:dyDescent="0.3">
      <c r="B1" s="301" t="s">
        <v>1</v>
      </c>
      <c r="C1" s="301"/>
      <c r="D1" s="301"/>
      <c r="E1" s="301"/>
      <c r="F1" s="301"/>
      <c r="G1" s="301"/>
      <c r="H1" s="301"/>
      <c r="I1" s="9"/>
    </row>
    <row r="3" spans="1:9" ht="13.5" customHeight="1" x14ac:dyDescent="0.2">
      <c r="A3" s="304" t="s">
        <v>81</v>
      </c>
      <c r="B3" s="306" t="s">
        <v>82</v>
      </c>
      <c r="C3" s="302" t="s">
        <v>83</v>
      </c>
      <c r="D3" s="302" t="s">
        <v>84</v>
      </c>
      <c r="E3" s="303"/>
      <c r="F3" s="302" t="s">
        <v>85</v>
      </c>
      <c r="G3" s="302" t="s">
        <v>86</v>
      </c>
      <c r="H3" s="302" t="s">
        <v>87</v>
      </c>
      <c r="I3" s="302" t="s">
        <v>88</v>
      </c>
    </row>
    <row r="4" spans="1:9" ht="47.25" x14ac:dyDescent="0.2">
      <c r="A4" s="305"/>
      <c r="B4" s="303"/>
      <c r="C4" s="303"/>
      <c r="D4" s="23" t="s">
        <v>89</v>
      </c>
      <c r="E4" s="23" t="s">
        <v>221</v>
      </c>
      <c r="F4" s="303"/>
      <c r="G4" s="303"/>
      <c r="H4" s="303"/>
      <c r="I4" s="303"/>
    </row>
    <row r="5" spans="1:9" ht="15.75" x14ac:dyDescent="0.2">
      <c r="A5" s="25" t="s">
        <v>90</v>
      </c>
      <c r="B5" s="24">
        <v>39</v>
      </c>
      <c r="C5" s="24"/>
      <c r="D5" s="24"/>
      <c r="E5" s="24"/>
      <c r="F5" s="24">
        <v>2</v>
      </c>
      <c r="G5" s="24"/>
      <c r="H5" s="24">
        <v>11</v>
      </c>
      <c r="I5" s="24">
        <f>SUM(B5:H5)</f>
        <v>52</v>
      </c>
    </row>
    <row r="6" spans="1:9" ht="15.75" x14ac:dyDescent="0.2">
      <c r="A6" s="25" t="s">
        <v>91</v>
      </c>
      <c r="B6" s="24">
        <v>38</v>
      </c>
      <c r="C6" s="24">
        <v>2</v>
      </c>
      <c r="D6" s="24"/>
      <c r="E6" s="24"/>
      <c r="F6" s="24">
        <v>1</v>
      </c>
      <c r="G6" s="24"/>
      <c r="H6" s="24">
        <v>11</v>
      </c>
      <c r="I6" s="24">
        <f>SUM(B6:H6)</f>
        <v>52</v>
      </c>
    </row>
    <row r="7" spans="1:9" ht="15.75" x14ac:dyDescent="0.2">
      <c r="A7" s="25" t="s">
        <v>92</v>
      </c>
      <c r="B7" s="24">
        <v>21</v>
      </c>
      <c r="C7" s="24"/>
      <c r="D7" s="24">
        <v>8</v>
      </c>
      <c r="E7" s="24">
        <v>4</v>
      </c>
      <c r="F7" s="24">
        <v>2</v>
      </c>
      <c r="G7" s="24">
        <v>6</v>
      </c>
      <c r="H7" s="24">
        <v>2</v>
      </c>
      <c r="I7" s="24">
        <f>SUM(B7:H7)</f>
        <v>43</v>
      </c>
    </row>
    <row r="8" spans="1:9" ht="15.75" x14ac:dyDescent="0.2">
      <c r="A8" s="26" t="s">
        <v>93</v>
      </c>
      <c r="B8" s="27">
        <f t="shared" ref="B8:I8" si="0">SUM(B5:B7)</f>
        <v>98</v>
      </c>
      <c r="C8" s="27">
        <f t="shared" si="0"/>
        <v>2</v>
      </c>
      <c r="D8" s="27">
        <f t="shared" si="0"/>
        <v>8</v>
      </c>
      <c r="E8" s="27">
        <f t="shared" si="0"/>
        <v>4</v>
      </c>
      <c r="F8" s="27">
        <f t="shared" si="0"/>
        <v>5</v>
      </c>
      <c r="G8" s="27">
        <f t="shared" si="0"/>
        <v>6</v>
      </c>
      <c r="H8" s="27">
        <f t="shared" si="0"/>
        <v>24</v>
      </c>
      <c r="I8" s="27">
        <f t="shared" si="0"/>
        <v>147</v>
      </c>
    </row>
  </sheetData>
  <sheetProtection selectLockedCells="1" selectUnlockedCells="1"/>
  <mergeCells count="9">
    <mergeCell ref="B1:H1"/>
    <mergeCell ref="H3:H4"/>
    <mergeCell ref="I3:I4"/>
    <mergeCell ref="A3:A4"/>
    <mergeCell ref="B3:B4"/>
    <mergeCell ref="C3:C4"/>
    <mergeCell ref="D3:E3"/>
    <mergeCell ref="F3:F4"/>
    <mergeCell ref="G3:G4"/>
  </mergeCells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61"/>
  <sheetViews>
    <sheetView view="pageBreakPreview" zoomScale="75" zoomScaleNormal="75" zoomScaleSheetLayoutView="75" workbookViewId="0">
      <selection activeCell="BC12" sqref="BC12"/>
    </sheetView>
  </sheetViews>
  <sheetFormatPr defaultRowHeight="12.75" x14ac:dyDescent="0.2"/>
  <cols>
    <col min="1" max="1" width="9.140625" style="81"/>
    <col min="2" max="7" width="4" style="81" customWidth="1"/>
    <col min="8" max="8" width="4.85546875" style="81" customWidth="1"/>
    <col min="9" max="29" width="4" style="81" customWidth="1"/>
    <col min="30" max="30" width="5.140625" style="81" customWidth="1"/>
    <col min="31" max="53" width="4" style="81" customWidth="1"/>
    <col min="54" max="16384" width="9.140625" style="83"/>
  </cols>
  <sheetData>
    <row r="1" spans="1:53" ht="18" x14ac:dyDescent="0.2">
      <c r="C1" s="82"/>
      <c r="D1" s="82"/>
      <c r="E1" s="82"/>
    </row>
    <row r="2" spans="1:53" s="84" customFormat="1" ht="18" x14ac:dyDescent="0.2">
      <c r="E2" s="85"/>
      <c r="F2" s="82" t="s">
        <v>2</v>
      </c>
      <c r="G2" s="82"/>
      <c r="H2" s="82"/>
      <c r="I2" s="82"/>
      <c r="J2" s="82"/>
      <c r="K2" s="82"/>
      <c r="L2" s="82"/>
      <c r="M2" s="86"/>
      <c r="N2" s="324" t="s">
        <v>339</v>
      </c>
      <c r="O2" s="324"/>
      <c r="P2" s="86"/>
      <c r="Q2" s="86"/>
      <c r="R2" s="86"/>
      <c r="S2" s="86"/>
      <c r="T2" s="86"/>
      <c r="U2" s="86"/>
      <c r="V2" s="86"/>
      <c r="W2" s="85"/>
      <c r="X2" s="85"/>
      <c r="Y2" s="85"/>
      <c r="Z2" s="85"/>
      <c r="AA2" s="85"/>
      <c r="AB2" s="85"/>
      <c r="AC2" s="85"/>
      <c r="AD2" s="85"/>
      <c r="AE2" s="85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5"/>
      <c r="AU2" s="85"/>
      <c r="AV2" s="85"/>
      <c r="AW2" s="85"/>
      <c r="AX2" s="85"/>
      <c r="AY2" s="85"/>
      <c r="AZ2" s="85"/>
      <c r="BA2" s="85"/>
    </row>
    <row r="3" spans="1:53" ht="19.5" customHeight="1" x14ac:dyDescent="0.2"/>
    <row r="4" spans="1:53" s="87" customFormat="1" ht="45" customHeight="1" x14ac:dyDescent="0.2">
      <c r="A4" s="325" t="s">
        <v>3</v>
      </c>
      <c r="B4" s="323" t="s">
        <v>4</v>
      </c>
      <c r="C4" s="323"/>
      <c r="D4" s="323"/>
      <c r="E4" s="323"/>
      <c r="F4" s="325" t="s">
        <v>262</v>
      </c>
      <c r="G4" s="323" t="s">
        <v>5</v>
      </c>
      <c r="H4" s="323"/>
      <c r="I4" s="323"/>
      <c r="J4" s="323"/>
      <c r="K4" s="323" t="s">
        <v>6</v>
      </c>
      <c r="L4" s="323"/>
      <c r="M4" s="323"/>
      <c r="N4" s="323"/>
      <c r="O4" s="323" t="s">
        <v>7</v>
      </c>
      <c r="P4" s="323"/>
      <c r="Q4" s="323"/>
      <c r="R4" s="323"/>
      <c r="S4" s="325" t="s">
        <v>263</v>
      </c>
      <c r="T4" s="323" t="s">
        <v>8</v>
      </c>
      <c r="U4" s="323"/>
      <c r="V4" s="323"/>
      <c r="W4" s="323"/>
      <c r="X4" s="323" t="s">
        <v>9</v>
      </c>
      <c r="Y4" s="323"/>
      <c r="Z4" s="323"/>
      <c r="AA4" s="323"/>
      <c r="AB4" s="323" t="s">
        <v>10</v>
      </c>
      <c r="AC4" s="323"/>
      <c r="AD4" s="323"/>
      <c r="AE4" s="323"/>
      <c r="AF4" s="326" t="s">
        <v>11</v>
      </c>
      <c r="AG4" s="327"/>
      <c r="AH4" s="327"/>
      <c r="AI4" s="327"/>
      <c r="AJ4" s="328"/>
      <c r="AK4" s="323" t="s">
        <v>12</v>
      </c>
      <c r="AL4" s="323"/>
      <c r="AM4" s="323"/>
      <c r="AN4" s="323"/>
      <c r="AO4" s="323" t="s">
        <v>13</v>
      </c>
      <c r="AP4" s="323"/>
      <c r="AQ4" s="323"/>
      <c r="AR4" s="323"/>
      <c r="AS4" s="323" t="s">
        <v>14</v>
      </c>
      <c r="AT4" s="323"/>
      <c r="AU4" s="323"/>
      <c r="AV4" s="323"/>
      <c r="AW4" s="323"/>
      <c r="AX4" s="323" t="s">
        <v>15</v>
      </c>
      <c r="AY4" s="323"/>
      <c r="AZ4" s="323"/>
      <c r="BA4" s="323"/>
    </row>
    <row r="5" spans="1:53" s="93" customFormat="1" ht="83.25" customHeight="1" x14ac:dyDescent="0.2">
      <c r="A5" s="323"/>
      <c r="B5" s="88" t="s">
        <v>264</v>
      </c>
      <c r="C5" s="89" t="s">
        <v>265</v>
      </c>
      <c r="D5" s="89" t="s">
        <v>266</v>
      </c>
      <c r="E5" s="89" t="s">
        <v>267</v>
      </c>
      <c r="F5" s="325"/>
      <c r="G5" s="90" t="s">
        <v>21</v>
      </c>
      <c r="H5" s="90" t="s">
        <v>22</v>
      </c>
      <c r="I5" s="90" t="s">
        <v>23</v>
      </c>
      <c r="J5" s="90" t="s">
        <v>24</v>
      </c>
      <c r="K5" s="90" t="s">
        <v>268</v>
      </c>
      <c r="L5" s="90" t="s">
        <v>269</v>
      </c>
      <c r="M5" s="90" t="s">
        <v>25</v>
      </c>
      <c r="N5" s="90" t="s">
        <v>26</v>
      </c>
      <c r="O5" s="91" t="s">
        <v>270</v>
      </c>
      <c r="P5" s="91" t="s">
        <v>265</v>
      </c>
      <c r="Q5" s="91" t="s">
        <v>271</v>
      </c>
      <c r="R5" s="91" t="s">
        <v>267</v>
      </c>
      <c r="S5" s="325"/>
      <c r="T5" s="89" t="s">
        <v>29</v>
      </c>
      <c r="U5" s="89" t="s">
        <v>30</v>
      </c>
      <c r="V5" s="89" t="s">
        <v>31</v>
      </c>
      <c r="W5" s="89" t="s">
        <v>32</v>
      </c>
      <c r="X5" s="89" t="s">
        <v>272</v>
      </c>
      <c r="Y5" s="89" t="s">
        <v>16</v>
      </c>
      <c r="Z5" s="89" t="s">
        <v>273</v>
      </c>
      <c r="AA5" s="89" t="s">
        <v>17</v>
      </c>
      <c r="AB5" s="89" t="s">
        <v>274</v>
      </c>
      <c r="AC5" s="92" t="s">
        <v>265</v>
      </c>
      <c r="AD5" s="92" t="s">
        <v>271</v>
      </c>
      <c r="AE5" s="92" t="s">
        <v>267</v>
      </c>
      <c r="AF5" s="89" t="s">
        <v>275</v>
      </c>
      <c r="AG5" s="89" t="s">
        <v>29</v>
      </c>
      <c r="AH5" s="89" t="s">
        <v>30</v>
      </c>
      <c r="AI5" s="89" t="s">
        <v>31</v>
      </c>
      <c r="AJ5" s="89" t="s">
        <v>276</v>
      </c>
      <c r="AK5" s="89" t="s">
        <v>268</v>
      </c>
      <c r="AL5" s="89" t="s">
        <v>277</v>
      </c>
      <c r="AM5" s="89" t="s">
        <v>25</v>
      </c>
      <c r="AN5" s="89" t="s">
        <v>26</v>
      </c>
      <c r="AO5" s="89" t="s">
        <v>27</v>
      </c>
      <c r="AP5" s="89" t="s">
        <v>18</v>
      </c>
      <c r="AQ5" s="89" t="s">
        <v>19</v>
      </c>
      <c r="AR5" s="89" t="s">
        <v>20</v>
      </c>
      <c r="AS5" s="89" t="s">
        <v>28</v>
      </c>
      <c r="AT5" s="89" t="s">
        <v>29</v>
      </c>
      <c r="AU5" s="89" t="s">
        <v>30</v>
      </c>
      <c r="AV5" s="89" t="s">
        <v>278</v>
      </c>
      <c r="AW5" s="89" t="s">
        <v>32</v>
      </c>
      <c r="AX5" s="89" t="s">
        <v>272</v>
      </c>
      <c r="AY5" s="92" t="s">
        <v>16</v>
      </c>
      <c r="AZ5" s="92" t="s">
        <v>273</v>
      </c>
      <c r="BA5" s="92" t="s">
        <v>17</v>
      </c>
    </row>
    <row r="6" spans="1:53" s="93" customFormat="1" ht="32.25" customHeight="1" x14ac:dyDescent="0.2">
      <c r="A6" s="94" t="s">
        <v>33</v>
      </c>
      <c r="B6" s="95">
        <v>1</v>
      </c>
      <c r="C6" s="95">
        <f t="shared" ref="C6:AH6" si="0">B6+1</f>
        <v>2</v>
      </c>
      <c r="D6" s="95">
        <f t="shared" si="0"/>
        <v>3</v>
      </c>
      <c r="E6" s="95">
        <f t="shared" si="0"/>
        <v>4</v>
      </c>
      <c r="F6" s="95">
        <f t="shared" si="0"/>
        <v>5</v>
      </c>
      <c r="G6" s="95">
        <f t="shared" si="0"/>
        <v>6</v>
      </c>
      <c r="H6" s="95">
        <f t="shared" si="0"/>
        <v>7</v>
      </c>
      <c r="I6" s="95">
        <f t="shared" si="0"/>
        <v>8</v>
      </c>
      <c r="J6" s="95">
        <f t="shared" si="0"/>
        <v>9</v>
      </c>
      <c r="K6" s="95">
        <f t="shared" si="0"/>
        <v>10</v>
      </c>
      <c r="L6" s="95">
        <f t="shared" si="0"/>
        <v>11</v>
      </c>
      <c r="M6" s="95">
        <f t="shared" si="0"/>
        <v>12</v>
      </c>
      <c r="N6" s="95">
        <f t="shared" si="0"/>
        <v>13</v>
      </c>
      <c r="O6" s="95">
        <f t="shared" si="0"/>
        <v>14</v>
      </c>
      <c r="P6" s="95">
        <f t="shared" si="0"/>
        <v>15</v>
      </c>
      <c r="Q6" s="95">
        <f t="shared" si="0"/>
        <v>16</v>
      </c>
      <c r="R6" s="95">
        <f t="shared" si="0"/>
        <v>17</v>
      </c>
      <c r="S6" s="95">
        <f t="shared" si="0"/>
        <v>18</v>
      </c>
      <c r="T6" s="95">
        <f t="shared" si="0"/>
        <v>19</v>
      </c>
      <c r="U6" s="95">
        <f t="shared" si="0"/>
        <v>20</v>
      </c>
      <c r="V6" s="95">
        <f t="shared" si="0"/>
        <v>21</v>
      </c>
      <c r="W6" s="95">
        <f t="shared" si="0"/>
        <v>22</v>
      </c>
      <c r="X6" s="95">
        <f t="shared" si="0"/>
        <v>23</v>
      </c>
      <c r="Y6" s="95">
        <f t="shared" si="0"/>
        <v>24</v>
      </c>
      <c r="Z6" s="95">
        <f t="shared" si="0"/>
        <v>25</v>
      </c>
      <c r="AA6" s="95">
        <f t="shared" si="0"/>
        <v>26</v>
      </c>
      <c r="AB6" s="95">
        <f t="shared" si="0"/>
        <v>27</v>
      </c>
      <c r="AC6" s="95">
        <f t="shared" si="0"/>
        <v>28</v>
      </c>
      <c r="AD6" s="95">
        <f t="shared" si="0"/>
        <v>29</v>
      </c>
      <c r="AE6" s="95">
        <f t="shared" si="0"/>
        <v>30</v>
      </c>
      <c r="AF6" s="95">
        <f t="shared" si="0"/>
        <v>31</v>
      </c>
      <c r="AG6" s="95">
        <f t="shared" si="0"/>
        <v>32</v>
      </c>
      <c r="AH6" s="95">
        <f t="shared" si="0"/>
        <v>33</v>
      </c>
      <c r="AI6" s="95">
        <f t="shared" ref="AI6:BA6" si="1">AH6+1</f>
        <v>34</v>
      </c>
      <c r="AJ6" s="95">
        <f t="shared" si="1"/>
        <v>35</v>
      </c>
      <c r="AK6" s="95">
        <f t="shared" si="1"/>
        <v>36</v>
      </c>
      <c r="AL6" s="95">
        <f t="shared" si="1"/>
        <v>37</v>
      </c>
      <c r="AM6" s="95">
        <f t="shared" si="1"/>
        <v>38</v>
      </c>
      <c r="AN6" s="95">
        <f t="shared" si="1"/>
        <v>39</v>
      </c>
      <c r="AO6" s="95">
        <f t="shared" si="1"/>
        <v>40</v>
      </c>
      <c r="AP6" s="95">
        <f t="shared" si="1"/>
        <v>41</v>
      </c>
      <c r="AQ6" s="95">
        <f t="shared" si="1"/>
        <v>42</v>
      </c>
      <c r="AR6" s="95">
        <f t="shared" si="1"/>
        <v>43</v>
      </c>
      <c r="AS6" s="95">
        <f t="shared" si="1"/>
        <v>44</v>
      </c>
      <c r="AT6" s="95">
        <f t="shared" si="1"/>
        <v>45</v>
      </c>
      <c r="AU6" s="95">
        <f t="shared" si="1"/>
        <v>46</v>
      </c>
      <c r="AV6" s="95">
        <f t="shared" si="1"/>
        <v>47</v>
      </c>
      <c r="AW6" s="95">
        <f t="shared" si="1"/>
        <v>48</v>
      </c>
      <c r="AX6" s="95">
        <f t="shared" si="1"/>
        <v>49</v>
      </c>
      <c r="AY6" s="95">
        <f t="shared" si="1"/>
        <v>50</v>
      </c>
      <c r="AZ6" s="95">
        <f t="shared" si="1"/>
        <v>51</v>
      </c>
      <c r="BA6" s="95">
        <f t="shared" si="1"/>
        <v>52</v>
      </c>
    </row>
    <row r="7" spans="1:53" s="96" customFormat="1" ht="15.75" customHeight="1" x14ac:dyDescent="0.2">
      <c r="A7" s="317">
        <v>1</v>
      </c>
      <c r="B7" s="317"/>
      <c r="C7" s="317"/>
      <c r="D7" s="317"/>
      <c r="E7" s="317"/>
      <c r="F7" s="317"/>
      <c r="G7" s="319"/>
      <c r="H7" s="315">
        <v>17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7" t="s">
        <v>34</v>
      </c>
      <c r="T7" s="307" t="s">
        <v>34</v>
      </c>
      <c r="U7" s="309"/>
      <c r="V7" s="309"/>
      <c r="W7" s="309"/>
      <c r="X7" s="309"/>
      <c r="Y7" s="309"/>
      <c r="Z7" s="309"/>
      <c r="AA7" s="309"/>
      <c r="AB7" s="309"/>
      <c r="AC7" s="309"/>
      <c r="AD7" s="321">
        <v>22</v>
      </c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7" t="s">
        <v>60</v>
      </c>
      <c r="AR7" s="307" t="s">
        <v>60</v>
      </c>
      <c r="AS7" s="307" t="s">
        <v>34</v>
      </c>
      <c r="AT7" s="307" t="s">
        <v>34</v>
      </c>
      <c r="AU7" s="307" t="s">
        <v>34</v>
      </c>
      <c r="AV7" s="307" t="s">
        <v>34</v>
      </c>
      <c r="AW7" s="307" t="s">
        <v>34</v>
      </c>
      <c r="AX7" s="307" t="s">
        <v>34</v>
      </c>
      <c r="AY7" s="307" t="s">
        <v>34</v>
      </c>
      <c r="AZ7" s="307" t="s">
        <v>34</v>
      </c>
      <c r="BA7" s="307" t="s">
        <v>34</v>
      </c>
    </row>
    <row r="8" spans="1:53" s="96" customFormat="1" ht="15.75" customHeight="1" x14ac:dyDescent="0.2">
      <c r="A8" s="318"/>
      <c r="B8" s="318"/>
      <c r="C8" s="318"/>
      <c r="D8" s="318"/>
      <c r="E8" s="318"/>
      <c r="F8" s="318"/>
      <c r="G8" s="320"/>
      <c r="H8" s="316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08"/>
      <c r="T8" s="308"/>
      <c r="U8" s="310"/>
      <c r="V8" s="310"/>
      <c r="W8" s="310"/>
      <c r="X8" s="310"/>
      <c r="Y8" s="310"/>
      <c r="Z8" s="310"/>
      <c r="AA8" s="310"/>
      <c r="AB8" s="310"/>
      <c r="AC8" s="310"/>
      <c r="AD8" s="322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</row>
    <row r="9" spans="1:53" s="96" customFormat="1" ht="15.75" customHeight="1" x14ac:dyDescent="0.2">
      <c r="A9" s="313">
        <v>2</v>
      </c>
      <c r="B9" s="313"/>
      <c r="C9" s="313"/>
      <c r="D9" s="313"/>
      <c r="E9" s="313"/>
      <c r="F9" s="313"/>
      <c r="G9" s="314"/>
      <c r="H9" s="315">
        <v>17</v>
      </c>
      <c r="I9" s="309"/>
      <c r="J9" s="309"/>
      <c r="K9" s="309"/>
      <c r="L9" s="309"/>
      <c r="M9" s="307"/>
      <c r="N9" s="309"/>
      <c r="O9" s="309"/>
      <c r="P9" s="309"/>
      <c r="Q9" s="309"/>
      <c r="R9" s="309"/>
      <c r="S9" s="307" t="s">
        <v>34</v>
      </c>
      <c r="T9" s="307" t="s">
        <v>34</v>
      </c>
      <c r="U9" s="309"/>
      <c r="V9" s="309"/>
      <c r="W9" s="309"/>
      <c r="X9" s="309"/>
      <c r="Y9" s="309"/>
      <c r="Z9" s="309"/>
      <c r="AA9" s="315">
        <v>21</v>
      </c>
      <c r="AB9" s="309"/>
      <c r="AC9" s="309"/>
      <c r="AD9" s="311"/>
      <c r="AE9" s="309"/>
      <c r="AF9" s="309"/>
      <c r="AG9" s="309"/>
      <c r="AH9" s="309"/>
      <c r="AI9" s="309" t="s">
        <v>58</v>
      </c>
      <c r="AJ9" s="309" t="s">
        <v>58</v>
      </c>
      <c r="AK9" s="309"/>
      <c r="AL9" s="309"/>
      <c r="AM9" s="309"/>
      <c r="AN9" s="309"/>
      <c r="AO9" s="309"/>
      <c r="AP9" s="309"/>
      <c r="AQ9" s="309"/>
      <c r="AR9" s="307" t="s">
        <v>60</v>
      </c>
      <c r="AS9" s="307" t="s">
        <v>34</v>
      </c>
      <c r="AT9" s="307" t="s">
        <v>34</v>
      </c>
      <c r="AU9" s="307" t="s">
        <v>34</v>
      </c>
      <c r="AV9" s="307" t="s">
        <v>34</v>
      </c>
      <c r="AW9" s="307" t="s">
        <v>34</v>
      </c>
      <c r="AX9" s="307" t="s">
        <v>34</v>
      </c>
      <c r="AY9" s="307" t="s">
        <v>34</v>
      </c>
      <c r="AZ9" s="307" t="s">
        <v>34</v>
      </c>
      <c r="BA9" s="307" t="s">
        <v>34</v>
      </c>
    </row>
    <row r="10" spans="1:53" s="96" customFormat="1" ht="15.75" customHeight="1" x14ac:dyDescent="0.2">
      <c r="A10" s="313"/>
      <c r="B10" s="313"/>
      <c r="C10" s="313"/>
      <c r="D10" s="313"/>
      <c r="E10" s="313"/>
      <c r="F10" s="313"/>
      <c r="G10" s="314"/>
      <c r="H10" s="316"/>
      <c r="I10" s="310"/>
      <c r="J10" s="310"/>
      <c r="K10" s="310"/>
      <c r="L10" s="310"/>
      <c r="M10" s="308"/>
      <c r="N10" s="310"/>
      <c r="O10" s="310"/>
      <c r="P10" s="310"/>
      <c r="Q10" s="310"/>
      <c r="R10" s="310"/>
      <c r="S10" s="308"/>
      <c r="T10" s="308"/>
      <c r="U10" s="310"/>
      <c r="V10" s="310"/>
      <c r="W10" s="310"/>
      <c r="X10" s="310"/>
      <c r="Y10" s="310"/>
      <c r="Z10" s="310"/>
      <c r="AA10" s="316"/>
      <c r="AB10" s="310"/>
      <c r="AC10" s="310"/>
      <c r="AD10" s="312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</row>
    <row r="11" spans="1:53" s="96" customFormat="1" ht="30.75" customHeight="1" x14ac:dyDescent="0.2">
      <c r="A11" s="97">
        <v>3</v>
      </c>
      <c r="B11" s="97"/>
      <c r="C11" s="97"/>
      <c r="D11" s="97"/>
      <c r="E11" s="97"/>
      <c r="F11" s="97"/>
      <c r="G11" s="98"/>
      <c r="H11" s="99">
        <v>12</v>
      </c>
      <c r="I11" s="98"/>
      <c r="J11" s="98"/>
      <c r="K11" s="98"/>
      <c r="L11" s="98"/>
      <c r="M11" s="98" t="s">
        <v>123</v>
      </c>
      <c r="N11" s="98" t="s">
        <v>123</v>
      </c>
      <c r="O11" s="98" t="s">
        <v>123</v>
      </c>
      <c r="P11" s="98" t="s">
        <v>123</v>
      </c>
      <c r="Q11" s="98"/>
      <c r="R11" s="98" t="s">
        <v>60</v>
      </c>
      <c r="S11" s="97" t="s">
        <v>34</v>
      </c>
      <c r="T11" s="97" t="s">
        <v>34</v>
      </c>
      <c r="U11" s="98"/>
      <c r="V11" s="98"/>
      <c r="W11" s="98"/>
      <c r="X11" s="98"/>
      <c r="Y11" s="98"/>
      <c r="Z11" s="98"/>
      <c r="AA11" s="100">
        <v>9</v>
      </c>
      <c r="AB11" s="98"/>
      <c r="AC11" s="98"/>
      <c r="AD11" s="98" t="s">
        <v>123</v>
      </c>
      <c r="AE11" s="98" t="s">
        <v>123</v>
      </c>
      <c r="AF11" s="98" t="s">
        <v>123</v>
      </c>
      <c r="AG11" s="98" t="s">
        <v>123</v>
      </c>
      <c r="AH11" s="98" t="s">
        <v>60</v>
      </c>
      <c r="AI11" s="98" t="s">
        <v>35</v>
      </c>
      <c r="AJ11" s="98" t="s">
        <v>35</v>
      </c>
      <c r="AK11" s="98" t="s">
        <v>35</v>
      </c>
      <c r="AL11" s="98" t="s">
        <v>35</v>
      </c>
      <c r="AM11" s="98" t="s">
        <v>36</v>
      </c>
      <c r="AN11" s="98" t="s">
        <v>36</v>
      </c>
      <c r="AO11" s="98" t="s">
        <v>36</v>
      </c>
      <c r="AP11" s="98" t="s">
        <v>36</v>
      </c>
      <c r="AQ11" s="98" t="s">
        <v>36</v>
      </c>
      <c r="AR11" s="98" t="s">
        <v>36</v>
      </c>
      <c r="AS11" s="97" t="s">
        <v>37</v>
      </c>
      <c r="AT11" s="97" t="s">
        <v>37</v>
      </c>
      <c r="AU11" s="97" t="s">
        <v>37</v>
      </c>
      <c r="AV11" s="97" t="s">
        <v>37</v>
      </c>
      <c r="AW11" s="97" t="s">
        <v>37</v>
      </c>
      <c r="AX11" s="97" t="s">
        <v>37</v>
      </c>
      <c r="AY11" s="97" t="s">
        <v>37</v>
      </c>
      <c r="AZ11" s="97" t="s">
        <v>37</v>
      </c>
      <c r="BA11" s="97" t="s">
        <v>37</v>
      </c>
    </row>
    <row r="12" spans="1:53" s="96" customFormat="1" ht="13.5" customHeight="1" x14ac:dyDescent="0.2">
      <c r="A12" s="101"/>
      <c r="B12" s="101"/>
      <c r="C12" s="101"/>
      <c r="D12" s="101"/>
      <c r="E12" s="101"/>
      <c r="F12" s="101"/>
      <c r="G12" s="102"/>
      <c r="H12" s="103"/>
      <c r="I12" s="102"/>
      <c r="J12" s="102"/>
      <c r="K12" s="102"/>
      <c r="L12" s="102"/>
      <c r="M12" s="101"/>
      <c r="N12" s="102"/>
      <c r="O12" s="102"/>
      <c r="P12" s="102"/>
      <c r="Q12" s="102"/>
      <c r="R12" s="102"/>
      <c r="S12" s="101"/>
      <c r="T12" s="101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1"/>
      <c r="AT12" s="101"/>
      <c r="AU12" s="101"/>
      <c r="AV12" s="101"/>
      <c r="AW12" s="101"/>
      <c r="AX12" s="101"/>
      <c r="AY12" s="101"/>
      <c r="AZ12" s="101"/>
      <c r="BA12" s="101"/>
    </row>
    <row r="13" spans="1:53" s="96" customFormat="1" ht="13.5" customHeight="1" x14ac:dyDescent="0.2">
      <c r="A13" s="101"/>
      <c r="B13" s="101"/>
      <c r="C13" s="101"/>
      <c r="D13" s="101"/>
      <c r="E13" s="101"/>
      <c r="F13" s="101"/>
      <c r="G13" s="102"/>
      <c r="H13" s="103"/>
      <c r="I13" s="102"/>
      <c r="J13" s="102"/>
      <c r="K13" s="102"/>
      <c r="L13" s="102"/>
      <c r="M13" s="101"/>
      <c r="N13" s="102"/>
      <c r="O13" s="102"/>
      <c r="P13" s="102"/>
      <c r="Q13" s="102"/>
      <c r="R13" s="102"/>
      <c r="S13" s="101"/>
      <c r="T13" s="101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1"/>
      <c r="AT13" s="101"/>
      <c r="AU13" s="101"/>
      <c r="AV13" s="101"/>
      <c r="AW13" s="101"/>
      <c r="AX13" s="101"/>
      <c r="AY13" s="101"/>
      <c r="AZ13" s="101"/>
      <c r="BA13" s="101"/>
    </row>
    <row r="14" spans="1:53" s="96" customFormat="1" ht="13.5" customHeight="1" x14ac:dyDescent="0.2">
      <c r="A14" s="101"/>
      <c r="B14" s="101"/>
      <c r="C14" s="101"/>
      <c r="D14" s="101"/>
      <c r="E14" s="101"/>
      <c r="F14" s="101"/>
      <c r="G14" s="102"/>
      <c r="H14" s="103"/>
      <c r="I14" s="102"/>
      <c r="J14" s="102"/>
      <c r="K14" s="102"/>
      <c r="L14" s="102"/>
      <c r="M14" s="101"/>
      <c r="N14" s="102"/>
      <c r="O14" s="102"/>
      <c r="P14" s="102"/>
      <c r="Q14" s="102"/>
      <c r="R14" s="102"/>
      <c r="S14" s="101"/>
      <c r="T14" s="101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1"/>
      <c r="AT14" s="101"/>
      <c r="AU14" s="101"/>
      <c r="AV14" s="101"/>
      <c r="AW14" s="101"/>
      <c r="AX14" s="101"/>
      <c r="AY14" s="101"/>
      <c r="AZ14" s="101"/>
      <c r="BA14" s="101"/>
    </row>
    <row r="15" spans="1:53" s="96" customFormat="1" ht="30.75" customHeight="1" x14ac:dyDescent="0.2">
      <c r="A15" s="101"/>
      <c r="B15" s="101"/>
      <c r="C15" s="101"/>
      <c r="D15" s="101"/>
      <c r="E15" s="101"/>
      <c r="F15" s="101"/>
      <c r="G15" s="102"/>
      <c r="H15" s="103"/>
      <c r="I15" s="102"/>
      <c r="J15" s="102"/>
      <c r="K15" s="102"/>
      <c r="L15" s="102"/>
      <c r="M15" s="101"/>
      <c r="N15" s="102"/>
      <c r="O15" s="102"/>
      <c r="P15" s="102"/>
      <c r="Q15" s="102"/>
      <c r="R15" s="102"/>
      <c r="S15" s="101"/>
      <c r="T15" s="101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1"/>
      <c r="AT15" s="101"/>
      <c r="AU15" s="101"/>
      <c r="AV15" s="101"/>
      <c r="AW15" s="101"/>
      <c r="AX15" s="101"/>
      <c r="AY15" s="101"/>
      <c r="AZ15" s="101"/>
      <c r="BA15" s="101"/>
    </row>
    <row r="16" spans="1:53" ht="14.25" x14ac:dyDescent="0.2">
      <c r="C16" s="104" t="s">
        <v>38</v>
      </c>
      <c r="D16" s="104"/>
      <c r="E16" s="104"/>
      <c r="F16" s="104"/>
      <c r="G16" s="104"/>
    </row>
    <row r="19" spans="1:56" s="106" customFormat="1" ht="18" x14ac:dyDescent="0.25">
      <c r="A19" s="105"/>
      <c r="B19" s="105" t="s">
        <v>39</v>
      </c>
      <c r="C19" s="105"/>
      <c r="D19" s="105"/>
      <c r="E19" s="105"/>
      <c r="F19" s="105"/>
      <c r="G19" s="105"/>
      <c r="H19" s="105"/>
      <c r="I19" s="105" t="s">
        <v>40</v>
      </c>
      <c r="J19" s="105"/>
      <c r="K19" s="105"/>
      <c r="L19" s="105"/>
      <c r="M19" s="105"/>
      <c r="N19" s="105"/>
      <c r="O19" s="105"/>
      <c r="P19" s="105"/>
      <c r="Q19" s="105" t="s">
        <v>41</v>
      </c>
      <c r="R19" s="105"/>
      <c r="S19" s="105"/>
      <c r="T19" s="105"/>
      <c r="U19" s="105"/>
      <c r="V19" s="105"/>
      <c r="W19" s="105"/>
      <c r="X19" s="105"/>
      <c r="Y19" s="105" t="s">
        <v>42</v>
      </c>
      <c r="Z19" s="105"/>
      <c r="AA19" s="105"/>
      <c r="AB19" s="105"/>
      <c r="AC19" s="105"/>
      <c r="AD19" s="105"/>
      <c r="AE19" s="105"/>
      <c r="AF19" s="105"/>
      <c r="AG19" s="105" t="s">
        <v>43</v>
      </c>
      <c r="AH19" s="105"/>
      <c r="AI19" s="105"/>
      <c r="AJ19" s="105"/>
      <c r="AK19" s="105"/>
      <c r="AL19" s="105"/>
      <c r="AM19" s="105"/>
      <c r="AN19" s="105"/>
      <c r="AO19" s="105" t="s">
        <v>44</v>
      </c>
      <c r="AP19" s="105"/>
      <c r="AQ19" s="105"/>
      <c r="AR19" s="105"/>
      <c r="AS19" s="105"/>
      <c r="AT19" s="105"/>
      <c r="AU19" s="105"/>
      <c r="AV19" s="105"/>
      <c r="AW19" s="105" t="s">
        <v>87</v>
      </c>
      <c r="AX19" s="105"/>
      <c r="AY19" s="105"/>
      <c r="AZ19" s="105"/>
      <c r="BA19" s="105"/>
    </row>
    <row r="20" spans="1:56" s="106" customFormat="1" ht="18" x14ac:dyDescent="0.25">
      <c r="A20" s="105"/>
      <c r="B20" s="105" t="s">
        <v>45</v>
      </c>
      <c r="C20" s="105"/>
      <c r="D20" s="105"/>
      <c r="E20" s="105"/>
      <c r="F20" s="105"/>
      <c r="G20" s="105"/>
      <c r="H20" s="105"/>
      <c r="I20" s="105" t="s">
        <v>46</v>
      </c>
      <c r="J20" s="105"/>
      <c r="K20" s="105"/>
      <c r="L20" s="105"/>
      <c r="M20" s="105"/>
      <c r="N20" s="105"/>
      <c r="O20" s="105"/>
      <c r="P20" s="105"/>
      <c r="Q20" s="105" t="s">
        <v>47</v>
      </c>
      <c r="R20" s="105"/>
      <c r="S20" s="105"/>
      <c r="T20" s="105"/>
      <c r="U20" s="105"/>
      <c r="V20" s="105"/>
      <c r="W20" s="105"/>
      <c r="X20" s="105"/>
      <c r="Y20" s="105" t="s">
        <v>48</v>
      </c>
      <c r="Z20" s="105"/>
      <c r="AA20" s="105"/>
      <c r="AB20" s="105"/>
      <c r="AC20" s="105"/>
      <c r="AD20" s="105"/>
      <c r="AE20" s="105"/>
      <c r="AF20" s="105"/>
      <c r="AG20" s="105" t="s">
        <v>49</v>
      </c>
      <c r="AH20" s="105"/>
      <c r="AI20" s="105"/>
      <c r="AJ20" s="105"/>
      <c r="AK20" s="105"/>
      <c r="AL20" s="105"/>
      <c r="AM20" s="105"/>
      <c r="AN20" s="105"/>
      <c r="AO20" s="105" t="s">
        <v>50</v>
      </c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6" s="106" customFormat="1" ht="18" x14ac:dyDescent="0.25">
      <c r="A21" s="105"/>
      <c r="B21" s="105"/>
      <c r="C21" s="105"/>
      <c r="D21" s="105"/>
      <c r="E21" s="105"/>
      <c r="F21" s="105"/>
      <c r="G21" s="105"/>
      <c r="H21" s="105"/>
      <c r="I21" s="105" t="s">
        <v>51</v>
      </c>
      <c r="J21" s="105"/>
      <c r="K21" s="105"/>
      <c r="L21" s="105"/>
      <c r="M21" s="105"/>
      <c r="N21" s="105"/>
      <c r="O21" s="105"/>
      <c r="P21" s="105"/>
      <c r="Q21" s="105" t="s">
        <v>52</v>
      </c>
      <c r="R21" s="105"/>
      <c r="S21" s="105"/>
      <c r="T21" s="105"/>
      <c r="U21" s="105"/>
      <c r="V21" s="105"/>
      <c r="W21" s="105"/>
      <c r="X21" s="105"/>
      <c r="Y21" s="105" t="s">
        <v>53</v>
      </c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 t="s">
        <v>49</v>
      </c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6" s="106" customFormat="1" ht="18" x14ac:dyDescent="0.25">
      <c r="A22" s="105"/>
      <c r="B22" s="105"/>
      <c r="C22" s="105"/>
      <c r="D22" s="105"/>
      <c r="E22" s="105"/>
      <c r="F22" s="105"/>
      <c r="G22" s="105"/>
      <c r="H22" s="105"/>
      <c r="I22" s="105" t="s">
        <v>54</v>
      </c>
      <c r="J22" s="105"/>
      <c r="K22" s="105"/>
      <c r="L22" s="105"/>
      <c r="M22" s="105"/>
      <c r="N22" s="105"/>
      <c r="O22" s="105"/>
      <c r="P22" s="105"/>
      <c r="Q22" s="105" t="s">
        <v>55</v>
      </c>
      <c r="R22" s="105"/>
      <c r="S22" s="105"/>
      <c r="T22" s="105"/>
      <c r="U22" s="105"/>
      <c r="V22" s="105"/>
      <c r="W22" s="105"/>
      <c r="X22" s="105"/>
      <c r="Y22" s="105" t="s">
        <v>56</v>
      </c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6" s="106" customFormat="1" ht="18" x14ac:dyDescent="0.25">
      <c r="A23" s="105"/>
      <c r="B23" s="105"/>
      <c r="C23" s="105"/>
      <c r="D23" s="105"/>
      <c r="E23" s="105"/>
      <c r="F23" s="105"/>
      <c r="G23" s="105"/>
      <c r="H23" s="105"/>
      <c r="I23" s="105" t="s">
        <v>57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6" spans="1:56" s="108" customFormat="1" ht="18" x14ac:dyDescent="0.25">
      <c r="A26" s="107"/>
      <c r="B26" s="107"/>
      <c r="C26" s="101"/>
      <c r="D26" s="98"/>
      <c r="E26" s="107"/>
      <c r="F26" s="107"/>
      <c r="G26" s="107"/>
      <c r="H26" s="107"/>
      <c r="I26" s="107"/>
      <c r="J26" s="107"/>
      <c r="K26" s="97" t="s">
        <v>58</v>
      </c>
      <c r="L26" s="107"/>
      <c r="M26" s="107"/>
      <c r="N26" s="107"/>
      <c r="O26" s="107"/>
      <c r="P26" s="107"/>
      <c r="Q26" s="107"/>
      <c r="R26" s="107"/>
      <c r="S26" s="97" t="s">
        <v>59</v>
      </c>
      <c r="T26" s="107"/>
      <c r="U26" s="107"/>
      <c r="V26" s="107"/>
      <c r="W26" s="107"/>
      <c r="X26" s="107"/>
      <c r="Y26" s="107"/>
      <c r="Z26" s="107"/>
      <c r="AA26" s="97" t="s">
        <v>35</v>
      </c>
      <c r="AB26" s="107"/>
      <c r="AC26" s="107"/>
      <c r="AD26" s="107"/>
      <c r="AE26" s="107"/>
      <c r="AF26" s="107"/>
      <c r="AG26" s="107"/>
      <c r="AH26" s="107"/>
      <c r="AI26" s="97" t="s">
        <v>60</v>
      </c>
      <c r="AJ26" s="107"/>
      <c r="AK26" s="107"/>
      <c r="AL26" s="107"/>
      <c r="AM26" s="107"/>
      <c r="AN26" s="107"/>
      <c r="AO26" s="107"/>
      <c r="AP26" s="107"/>
      <c r="AQ26" s="97" t="s">
        <v>36</v>
      </c>
      <c r="AR26" s="107"/>
      <c r="AS26" s="107"/>
      <c r="AT26" s="107"/>
      <c r="AU26" s="107"/>
      <c r="AV26" s="107"/>
      <c r="AW26" s="107"/>
      <c r="AX26" s="107"/>
      <c r="AY26" s="97" t="s">
        <v>34</v>
      </c>
      <c r="AZ26" s="107"/>
      <c r="BA26" s="107"/>
    </row>
    <row r="28" spans="1:56" x14ac:dyDescent="0.2">
      <c r="BD28" s="93"/>
    </row>
    <row r="35" spans="1:53" s="93" customForma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</row>
    <row r="36" spans="1:53" s="93" customFormat="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</row>
    <row r="37" spans="1:53" s="93" customForma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</row>
    <row r="38" spans="1:53" s="93" customForma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</row>
    <row r="39" spans="1:53" s="93" customFormat="1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</row>
    <row r="40" spans="1:53" s="93" customForma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</row>
    <row r="41" spans="1:53" s="93" customForma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</row>
    <row r="42" spans="1:53" s="93" customFormat="1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</row>
    <row r="43" spans="1:53" s="93" customFormat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</row>
    <row r="44" spans="1:53" s="93" customForma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</row>
    <row r="45" spans="1:53" s="93" customFormat="1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</row>
    <row r="46" spans="1:53" s="93" customFormat="1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</row>
    <row r="47" spans="1:53" s="93" customForma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</row>
    <row r="48" spans="1:53" s="93" customFormat="1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</row>
    <row r="49" spans="1:53" s="93" customForma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</row>
    <row r="50" spans="1:53" s="93" customForma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</row>
    <row r="51" spans="1:53" s="93" customForma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</row>
    <row r="52" spans="1:53" s="93" customForma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</row>
    <row r="53" spans="1:53" s="93" customForma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</row>
    <row r="54" spans="1:53" s="93" customFormat="1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</row>
    <row r="55" spans="1:53" s="93" customFormat="1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</row>
    <row r="56" spans="1:53" s="93" customForma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</row>
    <row r="57" spans="1:53" s="93" customForma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</row>
    <row r="58" spans="1:53" s="93" customForma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</row>
    <row r="59" spans="1:53" s="93" customForma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</row>
    <row r="60" spans="1:53" s="93" customForma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</row>
    <row r="61" spans="1:53" s="93" customForma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</row>
  </sheetData>
  <mergeCells count="122">
    <mergeCell ref="A4:A5"/>
    <mergeCell ref="B4:E4"/>
    <mergeCell ref="F4:F5"/>
    <mergeCell ref="G4:J4"/>
    <mergeCell ref="K4:N4"/>
    <mergeCell ref="O4:R4"/>
    <mergeCell ref="S4:S5"/>
    <mergeCell ref="AB4:AE4"/>
    <mergeCell ref="AF4:AJ4"/>
    <mergeCell ref="AK4:AN4"/>
    <mergeCell ref="AO7:AO8"/>
    <mergeCell ref="AQ7:AQ8"/>
    <mergeCell ref="N2:O2"/>
    <mergeCell ref="T4:W4"/>
    <mergeCell ref="X4:AA4"/>
    <mergeCell ref="AY7:AY8"/>
    <mergeCell ref="AX4:BA4"/>
    <mergeCell ref="AJ7:AJ8"/>
    <mergeCell ref="AS4:AW4"/>
    <mergeCell ref="AL7:AL8"/>
    <mergeCell ref="AZ7:AZ8"/>
    <mergeCell ref="BA7:BA8"/>
    <mergeCell ref="AT7:AT8"/>
    <mergeCell ref="AS7:AS8"/>
    <mergeCell ref="AU7:AU8"/>
    <mergeCell ref="AV7:AV8"/>
    <mergeCell ref="AW7:AW8"/>
    <mergeCell ref="AX7:AX8"/>
    <mergeCell ref="AP7:AP8"/>
    <mergeCell ref="AO4:AR4"/>
    <mergeCell ref="AM7:AM8"/>
    <mergeCell ref="A7:A8"/>
    <mergeCell ref="B7:B8"/>
    <mergeCell ref="C7:C8"/>
    <mergeCell ref="D7:D8"/>
    <mergeCell ref="AR7:AR8"/>
    <mergeCell ref="AD7:AD8"/>
    <mergeCell ref="AN7:AN8"/>
    <mergeCell ref="AK7:AK8"/>
    <mergeCell ref="AE7:AE8"/>
    <mergeCell ref="AF7:AF8"/>
    <mergeCell ref="AG7:AG8"/>
    <mergeCell ref="AI7:AI8"/>
    <mergeCell ref="AH7:AH8"/>
    <mergeCell ref="O7:O8"/>
    <mergeCell ref="Z7:Z8"/>
    <mergeCell ref="T7:T8"/>
    <mergeCell ref="I7:I8"/>
    <mergeCell ref="J7:J8"/>
    <mergeCell ref="P7:P8"/>
    <mergeCell ref="Q7:Q8"/>
    <mergeCell ref="R7:R8"/>
    <mergeCell ref="M7:M8"/>
    <mergeCell ref="N7:N8"/>
    <mergeCell ref="K7:K8"/>
    <mergeCell ref="Q9:Q10"/>
    <mergeCell ref="AM9:AM10"/>
    <mergeCell ref="E7:E8"/>
    <mergeCell ref="F7:F8"/>
    <mergeCell ref="G7:G8"/>
    <mergeCell ref="H7:H8"/>
    <mergeCell ref="L7:L8"/>
    <mergeCell ref="AA7:AA8"/>
    <mergeCell ref="AC7:AC8"/>
    <mergeCell ref="AB7:AB8"/>
    <mergeCell ref="S7:S8"/>
    <mergeCell ref="U7:U8"/>
    <mergeCell ref="V7:V8"/>
    <mergeCell ref="W7:W8"/>
    <mergeCell ref="X7:X8"/>
    <mergeCell ref="Y7:Y8"/>
    <mergeCell ref="K9:K10"/>
    <mergeCell ref="J9:J10"/>
    <mergeCell ref="L9:L10"/>
    <mergeCell ref="M9:M10"/>
    <mergeCell ref="R9:R10"/>
    <mergeCell ref="A9:A10"/>
    <mergeCell ref="E9:E10"/>
    <mergeCell ref="F9:F10"/>
    <mergeCell ref="G9:G10"/>
    <mergeCell ref="B9:B10"/>
    <mergeCell ref="C9:C10"/>
    <mergeCell ref="D9:D10"/>
    <mergeCell ref="AE9:AE10"/>
    <mergeCell ref="AF9:AF10"/>
    <mergeCell ref="U9:U10"/>
    <mergeCell ref="V9:V10"/>
    <mergeCell ref="W9:W10"/>
    <mergeCell ref="X9:X10"/>
    <mergeCell ref="Y9:Y10"/>
    <mergeCell ref="Z9:Z10"/>
    <mergeCell ref="AA9:AA10"/>
    <mergeCell ref="AB9:AB10"/>
    <mergeCell ref="H9:H10"/>
    <mergeCell ref="I9:I10"/>
    <mergeCell ref="S9:S10"/>
    <mergeCell ref="T9:T10"/>
    <mergeCell ref="N9:N10"/>
    <mergeCell ref="O9:O10"/>
    <mergeCell ref="P9:P10"/>
    <mergeCell ref="AW9:AW10"/>
    <mergeCell ref="AX9:AX10"/>
    <mergeCell ref="AR9:AR10"/>
    <mergeCell ref="AQ9:AQ10"/>
    <mergeCell ref="AS9:AS10"/>
    <mergeCell ref="AT9:AT10"/>
    <mergeCell ref="AC9:AC10"/>
    <mergeCell ref="AD9:AD10"/>
    <mergeCell ref="BA9:BA10"/>
    <mergeCell ref="AZ9:AZ10"/>
    <mergeCell ref="AO9:AO10"/>
    <mergeCell ref="AY9:AY10"/>
    <mergeCell ref="AP9:AP10"/>
    <mergeCell ref="AV9:AV10"/>
    <mergeCell ref="AN9:AN10"/>
    <mergeCell ref="AG9:AG10"/>
    <mergeCell ref="AH9:AH10"/>
    <mergeCell ref="AI9:AI10"/>
    <mergeCell ref="AJ9:AJ10"/>
    <mergeCell ref="AK9:AK10"/>
    <mergeCell ref="AL9:AL10"/>
    <mergeCell ref="AU9:AU10"/>
  </mergeCells>
  <phoneticPr fontId="38" type="noConversion"/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17"/>
  <sheetViews>
    <sheetView view="pageBreakPreview" zoomScale="120" zoomScaleNormal="130" zoomScaleSheetLayoutView="120" workbookViewId="0">
      <selection activeCell="B32" sqref="B32"/>
    </sheetView>
  </sheetViews>
  <sheetFormatPr defaultColWidth="11.7109375" defaultRowHeight="13.5" customHeight="1" x14ac:dyDescent="0.2"/>
  <cols>
    <col min="1" max="1" width="7.42578125" customWidth="1"/>
    <col min="2" max="2" width="46.42578125" customWidth="1"/>
    <col min="3" max="4" width="3.5703125" customWidth="1"/>
    <col min="5" max="5" width="4.5703125" customWidth="1"/>
    <col min="6" max="8" width="4.42578125" customWidth="1"/>
    <col min="9" max="9" width="4.7109375" customWidth="1"/>
    <col min="10" max="12" width="6.140625" customWidth="1"/>
    <col min="13" max="13" width="8.140625" customWidth="1"/>
    <col min="14" max="14" width="7" customWidth="1"/>
    <col min="15" max="15" width="6.5703125" customWidth="1"/>
    <col min="16" max="16" width="7.5703125" customWidth="1"/>
    <col min="17" max="17" width="5.7109375" customWidth="1"/>
  </cols>
  <sheetData>
    <row r="1" spans="1:19" ht="12.75" customHeight="1" thickBot="1" x14ac:dyDescent="0.25">
      <c r="A1" s="123" t="s">
        <v>342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30.75" customHeight="1" x14ac:dyDescent="0.2">
      <c r="A2" s="368" t="s">
        <v>94</v>
      </c>
      <c r="B2" s="344" t="s">
        <v>95</v>
      </c>
      <c r="C2" s="379" t="s">
        <v>257</v>
      </c>
      <c r="D2" s="380"/>
      <c r="E2" s="380"/>
      <c r="F2" s="387" t="s">
        <v>237</v>
      </c>
      <c r="G2" s="388"/>
      <c r="H2" s="388"/>
      <c r="I2" s="388"/>
      <c r="J2" s="389"/>
      <c r="K2" s="130"/>
      <c r="L2" s="130"/>
      <c r="M2" s="131"/>
      <c r="N2" s="131"/>
      <c r="O2" s="131"/>
      <c r="P2" s="132"/>
    </row>
    <row r="3" spans="1:19" ht="12" customHeight="1" x14ac:dyDescent="0.2">
      <c r="A3" s="369"/>
      <c r="B3" s="345"/>
      <c r="C3" s="60"/>
      <c r="D3" s="60"/>
      <c r="E3" s="381" t="s">
        <v>260</v>
      </c>
      <c r="F3" s="390" t="s">
        <v>96</v>
      </c>
      <c r="G3" s="342" t="s">
        <v>97</v>
      </c>
      <c r="H3" s="376" t="s">
        <v>98</v>
      </c>
      <c r="I3" s="377"/>
      <c r="J3" s="378"/>
      <c r="K3" s="331" t="s">
        <v>310</v>
      </c>
      <c r="L3" s="332"/>
      <c r="M3" s="331" t="s">
        <v>235</v>
      </c>
      <c r="N3" s="332"/>
      <c r="O3" s="331" t="s">
        <v>236</v>
      </c>
      <c r="P3" s="333"/>
    </row>
    <row r="4" spans="1:19" ht="22.5" customHeight="1" x14ac:dyDescent="0.2">
      <c r="A4" s="369"/>
      <c r="B4" s="345"/>
      <c r="C4" s="62"/>
      <c r="D4" s="62"/>
      <c r="E4" s="382"/>
      <c r="F4" s="391"/>
      <c r="G4" s="386"/>
      <c r="H4" s="371" t="s">
        <v>99</v>
      </c>
      <c r="I4" s="374" t="s">
        <v>224</v>
      </c>
      <c r="J4" s="375"/>
      <c r="K4" s="40" t="s">
        <v>311</v>
      </c>
      <c r="L4" s="40" t="s">
        <v>312</v>
      </c>
      <c r="M4" s="40" t="s">
        <v>77</v>
      </c>
      <c r="N4" s="40" t="s">
        <v>78</v>
      </c>
      <c r="O4" s="40" t="s">
        <v>79</v>
      </c>
      <c r="P4" s="133" t="s">
        <v>80</v>
      </c>
    </row>
    <row r="5" spans="1:19" ht="12.75" customHeight="1" x14ac:dyDescent="0.2">
      <c r="A5" s="369"/>
      <c r="B5" s="345"/>
      <c r="C5" s="366" t="s">
        <v>258</v>
      </c>
      <c r="D5" s="62"/>
      <c r="E5" s="382"/>
      <c r="F5" s="391"/>
      <c r="G5" s="386"/>
      <c r="H5" s="372"/>
      <c r="I5" s="342" t="s">
        <v>100</v>
      </c>
      <c r="J5" s="342" t="s">
        <v>223</v>
      </c>
      <c r="K5" s="336">
        <v>17</v>
      </c>
      <c r="L5" s="336">
        <v>22</v>
      </c>
      <c r="M5" s="336">
        <v>17</v>
      </c>
      <c r="N5" s="336">
        <v>21</v>
      </c>
      <c r="O5" s="329">
        <v>12</v>
      </c>
      <c r="P5" s="340">
        <v>9</v>
      </c>
    </row>
    <row r="6" spans="1:19" ht="41.25" customHeight="1" x14ac:dyDescent="0.2">
      <c r="A6" s="370"/>
      <c r="B6" s="346"/>
      <c r="C6" s="367"/>
      <c r="D6" s="63" t="s">
        <v>259</v>
      </c>
      <c r="E6" s="383"/>
      <c r="F6" s="392"/>
      <c r="G6" s="343"/>
      <c r="H6" s="373"/>
      <c r="I6" s="343"/>
      <c r="J6" s="343"/>
      <c r="K6" s="337"/>
      <c r="L6" s="337"/>
      <c r="M6" s="337"/>
      <c r="N6" s="337"/>
      <c r="O6" s="330"/>
      <c r="P6" s="341"/>
    </row>
    <row r="7" spans="1:19" ht="9.75" customHeight="1" x14ac:dyDescent="0.2">
      <c r="A7" s="134" t="s">
        <v>101</v>
      </c>
      <c r="B7" s="126" t="s">
        <v>102</v>
      </c>
      <c r="C7" s="126"/>
      <c r="D7" s="126"/>
      <c r="E7" s="160"/>
      <c r="F7" s="134">
        <v>4</v>
      </c>
      <c r="G7" s="126">
        <v>5</v>
      </c>
      <c r="H7" s="126">
        <v>7</v>
      </c>
      <c r="I7" s="126">
        <v>8</v>
      </c>
      <c r="J7" s="126">
        <v>9</v>
      </c>
      <c r="K7" s="126">
        <v>9</v>
      </c>
      <c r="L7" s="126">
        <v>9</v>
      </c>
      <c r="M7" s="126">
        <v>12</v>
      </c>
      <c r="N7" s="126">
        <v>13</v>
      </c>
      <c r="O7" s="126">
        <v>14</v>
      </c>
      <c r="P7" s="135">
        <v>15</v>
      </c>
    </row>
    <row r="8" spans="1:19" s="245" customFormat="1" ht="9.75" customHeight="1" thickBot="1" x14ac:dyDescent="0.25">
      <c r="A8" s="266" t="s">
        <v>314</v>
      </c>
      <c r="B8" s="267" t="s">
        <v>103</v>
      </c>
      <c r="C8" s="268">
        <v>3</v>
      </c>
      <c r="D8" s="268">
        <v>0</v>
      </c>
      <c r="E8" s="269">
        <v>12</v>
      </c>
      <c r="F8" s="266">
        <v>2106</v>
      </c>
      <c r="G8" s="268">
        <v>702</v>
      </c>
      <c r="H8" s="268">
        <v>1404</v>
      </c>
      <c r="I8" s="268">
        <v>316</v>
      </c>
      <c r="J8" s="268">
        <v>0</v>
      </c>
      <c r="K8" s="268">
        <v>612</v>
      </c>
      <c r="L8" s="268">
        <v>792</v>
      </c>
      <c r="M8" s="268">
        <v>0</v>
      </c>
      <c r="N8" s="268">
        <v>0</v>
      </c>
      <c r="O8" s="268"/>
      <c r="P8" s="270"/>
    </row>
    <row r="9" spans="1:19" s="28" customFormat="1" ht="9.75" customHeight="1" thickBot="1" x14ac:dyDescent="0.25">
      <c r="A9" s="271"/>
      <c r="B9" s="272" t="s">
        <v>315</v>
      </c>
      <c r="C9" s="273">
        <v>2</v>
      </c>
      <c r="D9" s="273">
        <v>0</v>
      </c>
      <c r="E9" s="274">
        <v>7</v>
      </c>
      <c r="F9" s="271">
        <v>1221</v>
      </c>
      <c r="G9" s="273">
        <v>407</v>
      </c>
      <c r="H9" s="273">
        <v>814</v>
      </c>
      <c r="I9" s="273">
        <v>232</v>
      </c>
      <c r="J9" s="273">
        <v>0</v>
      </c>
      <c r="K9" s="273">
        <v>360</v>
      </c>
      <c r="L9" s="273">
        <v>454</v>
      </c>
      <c r="M9" s="273">
        <v>0</v>
      </c>
      <c r="N9" s="273">
        <v>0</v>
      </c>
      <c r="O9" s="273"/>
      <c r="P9" s="275"/>
    </row>
    <row r="10" spans="1:19" s="28" customFormat="1" ht="9.75" customHeight="1" x14ac:dyDescent="0.2">
      <c r="A10" s="256" t="s">
        <v>316</v>
      </c>
      <c r="B10" s="257" t="s">
        <v>161</v>
      </c>
      <c r="C10" s="258">
        <v>2</v>
      </c>
      <c r="D10" s="258"/>
      <c r="E10" s="259"/>
      <c r="F10" s="256">
        <v>117</v>
      </c>
      <c r="G10" s="258">
        <v>39</v>
      </c>
      <c r="H10" s="258">
        <v>78</v>
      </c>
      <c r="I10" s="258"/>
      <c r="J10" s="258"/>
      <c r="K10" s="258">
        <v>34</v>
      </c>
      <c r="L10" s="258">
        <v>44</v>
      </c>
      <c r="M10" s="258"/>
      <c r="N10" s="258"/>
      <c r="O10" s="258"/>
      <c r="P10" s="260"/>
    </row>
    <row r="11" spans="1:19" s="28" customFormat="1" ht="9.75" customHeight="1" x14ac:dyDescent="0.2">
      <c r="A11" s="246" t="s">
        <v>317</v>
      </c>
      <c r="B11" s="247" t="s">
        <v>105</v>
      </c>
      <c r="C11" s="248"/>
      <c r="D11" s="248"/>
      <c r="E11" s="249">
        <v>2</v>
      </c>
      <c r="F11" s="246">
        <v>177</v>
      </c>
      <c r="G11" s="248">
        <v>59</v>
      </c>
      <c r="H11" s="248">
        <v>118</v>
      </c>
      <c r="I11" s="248"/>
      <c r="J11" s="248"/>
      <c r="K11" s="248">
        <v>52</v>
      </c>
      <c r="L11" s="248">
        <v>66</v>
      </c>
      <c r="M11" s="248"/>
      <c r="N11" s="248"/>
      <c r="O11" s="248"/>
      <c r="P11" s="250"/>
    </row>
    <row r="12" spans="1:19" s="28" customFormat="1" ht="9.75" customHeight="1" x14ac:dyDescent="0.2">
      <c r="A12" s="246" t="s">
        <v>318</v>
      </c>
      <c r="B12" s="247" t="s">
        <v>106</v>
      </c>
      <c r="C12" s="248"/>
      <c r="D12" s="248"/>
      <c r="E12" s="249">
        <v>2</v>
      </c>
      <c r="F12" s="246">
        <v>177</v>
      </c>
      <c r="G12" s="248">
        <v>59</v>
      </c>
      <c r="H12" s="248">
        <v>118</v>
      </c>
      <c r="I12" s="248">
        <v>118</v>
      </c>
      <c r="J12" s="248"/>
      <c r="K12" s="248">
        <v>52</v>
      </c>
      <c r="L12" s="248">
        <v>66</v>
      </c>
      <c r="M12" s="248"/>
      <c r="N12" s="248"/>
      <c r="O12" s="248"/>
      <c r="P12" s="250"/>
    </row>
    <row r="13" spans="1:19" s="28" customFormat="1" ht="9.75" customHeight="1" x14ac:dyDescent="0.2">
      <c r="A13" s="246" t="s">
        <v>319</v>
      </c>
      <c r="B13" s="247" t="s">
        <v>320</v>
      </c>
      <c r="C13" s="248">
        <v>2</v>
      </c>
      <c r="D13" s="248"/>
      <c r="E13" s="249"/>
      <c r="F13" s="246">
        <v>351</v>
      </c>
      <c r="G13" s="248">
        <v>117</v>
      </c>
      <c r="H13" s="248">
        <v>234</v>
      </c>
      <c r="I13" s="248"/>
      <c r="J13" s="248"/>
      <c r="K13" s="248">
        <v>102</v>
      </c>
      <c r="L13" s="248">
        <v>132</v>
      </c>
      <c r="M13" s="248"/>
      <c r="N13" s="248"/>
      <c r="O13" s="248"/>
      <c r="P13" s="250"/>
    </row>
    <row r="14" spans="1:19" s="28" customFormat="1" ht="9.75" customHeight="1" x14ac:dyDescent="0.2">
      <c r="A14" s="246" t="s">
        <v>321</v>
      </c>
      <c r="B14" s="247" t="s">
        <v>107</v>
      </c>
      <c r="C14" s="248"/>
      <c r="D14" s="248"/>
      <c r="E14" s="249">
        <v>2</v>
      </c>
      <c r="F14" s="246">
        <v>117</v>
      </c>
      <c r="G14" s="248">
        <v>39</v>
      </c>
      <c r="H14" s="248">
        <v>78</v>
      </c>
      <c r="I14" s="248"/>
      <c r="J14" s="248"/>
      <c r="K14" s="248">
        <v>34</v>
      </c>
      <c r="L14" s="248">
        <v>44</v>
      </c>
      <c r="M14" s="248"/>
      <c r="N14" s="248"/>
      <c r="O14" s="248"/>
      <c r="P14" s="250"/>
    </row>
    <row r="15" spans="1:19" s="28" customFormat="1" ht="9.75" customHeight="1" x14ac:dyDescent="0.2">
      <c r="A15" s="246" t="s">
        <v>322</v>
      </c>
      <c r="B15" s="247" t="s">
        <v>119</v>
      </c>
      <c r="C15" s="248"/>
      <c r="D15" s="248"/>
      <c r="E15" s="249">
        <v>1.2</v>
      </c>
      <c r="F15" s="246">
        <v>177</v>
      </c>
      <c r="G15" s="248">
        <v>59</v>
      </c>
      <c r="H15" s="248">
        <v>118</v>
      </c>
      <c r="I15" s="248">
        <v>114</v>
      </c>
      <c r="J15" s="248"/>
      <c r="K15" s="248">
        <v>52</v>
      </c>
      <c r="L15" s="248">
        <v>66</v>
      </c>
      <c r="M15" s="248"/>
      <c r="N15" s="248"/>
      <c r="O15" s="248"/>
      <c r="P15" s="250"/>
    </row>
    <row r="16" spans="1:19" s="28" customFormat="1" ht="9.75" customHeight="1" thickBot="1" x14ac:dyDescent="0.25">
      <c r="A16" s="251" t="s">
        <v>323</v>
      </c>
      <c r="B16" s="252" t="s">
        <v>324</v>
      </c>
      <c r="C16" s="253"/>
      <c r="D16" s="253"/>
      <c r="E16" s="254">
        <v>2</v>
      </c>
      <c r="F16" s="251">
        <v>105</v>
      </c>
      <c r="G16" s="253">
        <v>35</v>
      </c>
      <c r="H16" s="253">
        <v>70</v>
      </c>
      <c r="I16" s="253"/>
      <c r="J16" s="253"/>
      <c r="K16" s="253">
        <v>34</v>
      </c>
      <c r="L16" s="253">
        <v>36</v>
      </c>
      <c r="M16" s="253"/>
      <c r="N16" s="253"/>
      <c r="O16" s="253"/>
      <c r="P16" s="255"/>
    </row>
    <row r="17" spans="1:16" s="52" customFormat="1" ht="9.75" customHeight="1" thickBot="1" x14ac:dyDescent="0.25">
      <c r="A17" s="261"/>
      <c r="B17" s="262" t="s">
        <v>325</v>
      </c>
      <c r="C17" s="263">
        <v>1</v>
      </c>
      <c r="D17" s="263"/>
      <c r="E17" s="264">
        <v>4</v>
      </c>
      <c r="F17" s="261">
        <v>774</v>
      </c>
      <c r="G17" s="263">
        <v>258</v>
      </c>
      <c r="H17" s="263">
        <v>516</v>
      </c>
      <c r="I17" s="263">
        <v>84</v>
      </c>
      <c r="J17" s="263">
        <v>0</v>
      </c>
      <c r="K17" s="263">
        <v>200</v>
      </c>
      <c r="L17" s="263">
        <v>316</v>
      </c>
      <c r="M17" s="263">
        <v>0</v>
      </c>
      <c r="N17" s="263">
        <v>0</v>
      </c>
      <c r="O17" s="263"/>
      <c r="P17" s="265"/>
    </row>
    <row r="18" spans="1:16" s="28" customFormat="1" ht="9.75" customHeight="1" x14ac:dyDescent="0.2">
      <c r="A18" s="256" t="s">
        <v>326</v>
      </c>
      <c r="B18" s="257" t="s">
        <v>327</v>
      </c>
      <c r="C18" s="258"/>
      <c r="D18" s="258"/>
      <c r="E18" s="259">
        <v>2</v>
      </c>
      <c r="F18" s="256">
        <v>150</v>
      </c>
      <c r="G18" s="258">
        <v>50</v>
      </c>
      <c r="H18" s="258">
        <v>100</v>
      </c>
      <c r="I18" s="258">
        <v>78</v>
      </c>
      <c r="J18" s="258"/>
      <c r="K18" s="258">
        <v>34</v>
      </c>
      <c r="L18" s="258">
        <v>66</v>
      </c>
      <c r="M18" s="258"/>
      <c r="N18" s="258"/>
      <c r="O18" s="258"/>
      <c r="P18" s="260"/>
    </row>
    <row r="19" spans="1:16" s="28" customFormat="1" ht="9.75" customHeight="1" x14ac:dyDescent="0.2">
      <c r="A19" s="246" t="s">
        <v>328</v>
      </c>
      <c r="B19" s="247" t="s">
        <v>108</v>
      </c>
      <c r="C19" s="248"/>
      <c r="D19" s="248"/>
      <c r="E19" s="249">
        <v>2</v>
      </c>
      <c r="F19" s="246">
        <v>117</v>
      </c>
      <c r="G19" s="248">
        <v>39</v>
      </c>
      <c r="H19" s="248">
        <v>78</v>
      </c>
      <c r="I19" s="248"/>
      <c r="J19" s="248"/>
      <c r="K19" s="248">
        <v>34</v>
      </c>
      <c r="L19" s="248">
        <v>44</v>
      </c>
      <c r="M19" s="248"/>
      <c r="N19" s="248"/>
      <c r="O19" s="248"/>
      <c r="P19" s="250"/>
    </row>
    <row r="20" spans="1:16" s="28" customFormat="1" ht="9.75" customHeight="1" x14ac:dyDescent="0.2">
      <c r="A20" s="246" t="s">
        <v>329</v>
      </c>
      <c r="B20" s="247" t="s">
        <v>330</v>
      </c>
      <c r="C20" s="248"/>
      <c r="D20" s="248"/>
      <c r="E20" s="249">
        <v>2</v>
      </c>
      <c r="F20" s="246">
        <v>108</v>
      </c>
      <c r="G20" s="248">
        <v>36</v>
      </c>
      <c r="H20" s="248">
        <v>72</v>
      </c>
      <c r="I20" s="248"/>
      <c r="J20" s="248"/>
      <c r="K20" s="248"/>
      <c r="L20" s="248">
        <v>72</v>
      </c>
      <c r="M20" s="248"/>
      <c r="N20" s="248"/>
      <c r="O20" s="248"/>
      <c r="P20" s="250"/>
    </row>
    <row r="21" spans="1:16" s="28" customFormat="1" ht="9.75" customHeight="1" x14ac:dyDescent="0.2">
      <c r="A21" s="246" t="s">
        <v>331</v>
      </c>
      <c r="B21" s="247" t="s">
        <v>332</v>
      </c>
      <c r="C21" s="248">
        <v>2</v>
      </c>
      <c r="D21" s="248"/>
      <c r="E21" s="249" t="s">
        <v>333</v>
      </c>
      <c r="F21" s="246">
        <v>162</v>
      </c>
      <c r="G21" s="248">
        <v>54</v>
      </c>
      <c r="H21" s="248">
        <v>108</v>
      </c>
      <c r="I21" s="248"/>
      <c r="J21" s="248"/>
      <c r="K21" s="248">
        <v>52</v>
      </c>
      <c r="L21" s="248">
        <v>56</v>
      </c>
      <c r="M21" s="248"/>
      <c r="N21" s="248"/>
      <c r="O21" s="248"/>
      <c r="P21" s="250"/>
    </row>
    <row r="22" spans="1:16" s="28" customFormat="1" ht="9.75" customHeight="1" thickBot="1" x14ac:dyDescent="0.25">
      <c r="A22" s="251" t="s">
        <v>334</v>
      </c>
      <c r="B22" s="252" t="s">
        <v>335</v>
      </c>
      <c r="C22" s="253"/>
      <c r="D22" s="253"/>
      <c r="E22" s="254">
        <v>2</v>
      </c>
      <c r="F22" s="251">
        <v>237</v>
      </c>
      <c r="G22" s="253">
        <v>79</v>
      </c>
      <c r="H22" s="253">
        <v>158</v>
      </c>
      <c r="I22" s="253">
        <v>6</v>
      </c>
      <c r="J22" s="253"/>
      <c r="K22" s="253">
        <v>80</v>
      </c>
      <c r="L22" s="253">
        <v>78</v>
      </c>
      <c r="M22" s="253"/>
      <c r="N22" s="253"/>
      <c r="O22" s="253"/>
      <c r="P22" s="255"/>
    </row>
    <row r="23" spans="1:16" s="52" customFormat="1" ht="9.75" customHeight="1" thickBot="1" x14ac:dyDescent="0.25">
      <c r="A23" s="261"/>
      <c r="B23" s="262" t="s">
        <v>336</v>
      </c>
      <c r="C23" s="263"/>
      <c r="D23" s="263"/>
      <c r="E23" s="264">
        <v>2</v>
      </c>
      <c r="F23" s="261">
        <v>111</v>
      </c>
      <c r="G23" s="263">
        <v>37</v>
      </c>
      <c r="H23" s="263">
        <v>74</v>
      </c>
      <c r="I23" s="263">
        <v>0</v>
      </c>
      <c r="J23" s="263">
        <v>0</v>
      </c>
      <c r="K23" s="263">
        <v>52</v>
      </c>
      <c r="L23" s="263">
        <v>22</v>
      </c>
      <c r="M23" s="263"/>
      <c r="N23" s="263"/>
      <c r="O23" s="263"/>
      <c r="P23" s="265"/>
    </row>
    <row r="24" spans="1:16" s="28" customFormat="1" ht="12" customHeight="1" thickBot="1" x14ac:dyDescent="0.25">
      <c r="A24" s="256" t="s">
        <v>337</v>
      </c>
      <c r="B24" s="276" t="s">
        <v>340</v>
      </c>
      <c r="C24" s="258"/>
      <c r="D24" s="258"/>
      <c r="E24" s="259">
        <v>1</v>
      </c>
      <c r="F24" s="256">
        <v>51</v>
      </c>
      <c r="G24" s="258">
        <v>17</v>
      </c>
      <c r="H24" s="258">
        <v>34</v>
      </c>
      <c r="I24" s="258"/>
      <c r="J24" s="258"/>
      <c r="K24" s="258">
        <v>34</v>
      </c>
      <c r="L24" s="258"/>
      <c r="M24" s="258"/>
      <c r="N24" s="258"/>
      <c r="O24" s="258"/>
      <c r="P24" s="260"/>
    </row>
    <row r="25" spans="1:16" s="28" customFormat="1" ht="9.75" customHeight="1" x14ac:dyDescent="0.2">
      <c r="A25" s="246" t="s">
        <v>338</v>
      </c>
      <c r="B25" s="277" t="s">
        <v>341</v>
      </c>
      <c r="C25" s="248"/>
      <c r="D25" s="248"/>
      <c r="E25" s="249">
        <v>2</v>
      </c>
      <c r="F25" s="246">
        <v>60</v>
      </c>
      <c r="G25" s="248">
        <v>20</v>
      </c>
      <c r="H25" s="248">
        <v>40</v>
      </c>
      <c r="I25" s="248"/>
      <c r="J25" s="248"/>
      <c r="K25" s="248">
        <v>18</v>
      </c>
      <c r="L25" s="248">
        <v>22</v>
      </c>
      <c r="M25" s="248"/>
      <c r="N25" s="248"/>
      <c r="O25" s="248"/>
      <c r="P25" s="250"/>
    </row>
    <row r="26" spans="1:16" s="185" customFormat="1" ht="13.5" customHeight="1" thickBot="1" x14ac:dyDescent="0.25">
      <c r="A26" s="186" t="s">
        <v>251</v>
      </c>
      <c r="B26" s="187" t="s">
        <v>113</v>
      </c>
      <c r="C26" s="187">
        <f>C27+C32+C35</f>
        <v>13</v>
      </c>
      <c r="D26" s="187">
        <f>D27+D32+D35</f>
        <v>0</v>
      </c>
      <c r="E26" s="188">
        <f>E27+E32+E35</f>
        <v>24</v>
      </c>
      <c r="F26" s="189">
        <f t="shared" ref="F26:F35" si="0">G26+H26</f>
        <v>3546</v>
      </c>
      <c r="G26" s="190">
        <f t="shared" ref="G26:P26" si="1">SUM(G27+G32+G35)</f>
        <v>1062</v>
      </c>
      <c r="H26" s="190">
        <f>SUM(H27+H32+H35)</f>
        <v>2484</v>
      </c>
      <c r="I26" s="190">
        <f t="shared" si="1"/>
        <v>978</v>
      </c>
      <c r="J26" s="190">
        <f t="shared" si="1"/>
        <v>20</v>
      </c>
      <c r="K26" s="190">
        <f t="shared" si="1"/>
        <v>0</v>
      </c>
      <c r="L26" s="190">
        <f t="shared" si="1"/>
        <v>0</v>
      </c>
      <c r="M26" s="190">
        <f t="shared" si="1"/>
        <v>612</v>
      </c>
      <c r="N26" s="190">
        <f t="shared" si="1"/>
        <v>828</v>
      </c>
      <c r="O26" s="190">
        <f t="shared" si="1"/>
        <v>576</v>
      </c>
      <c r="P26" s="191">
        <f t="shared" si="1"/>
        <v>468</v>
      </c>
    </row>
    <row r="27" spans="1:16" s="198" customFormat="1" ht="13.5" customHeight="1" x14ac:dyDescent="0.2">
      <c r="A27" s="192" t="s">
        <v>246</v>
      </c>
      <c r="B27" s="193" t="s">
        <v>114</v>
      </c>
      <c r="C27" s="193">
        <v>0</v>
      </c>
      <c r="D27" s="193">
        <v>0</v>
      </c>
      <c r="E27" s="194">
        <v>7</v>
      </c>
      <c r="F27" s="195">
        <f t="shared" si="0"/>
        <v>498</v>
      </c>
      <c r="G27" s="196">
        <f>SUM(G31+G28+G29+G30)</f>
        <v>166</v>
      </c>
      <c r="H27" s="196">
        <f>SUM(H31+H28+H29+H30)</f>
        <v>332</v>
      </c>
      <c r="I27" s="196">
        <f>SUM(I31+I28+I29+I30)</f>
        <v>234</v>
      </c>
      <c r="J27" s="196">
        <f>SUM(J31+J30+J29+J28)</f>
        <v>0</v>
      </c>
      <c r="K27" s="196"/>
      <c r="L27" s="196"/>
      <c r="M27" s="196">
        <f>SUM(M31+M30+M29+M28)</f>
        <v>116</v>
      </c>
      <c r="N27" s="196">
        <f>SUM(N31+N30+N29+N28)</f>
        <v>84</v>
      </c>
      <c r="O27" s="196">
        <f>SUM(O31+O30+O29+O28)</f>
        <v>96</v>
      </c>
      <c r="P27" s="197">
        <f>SUM(P31+P30+P29+P28)</f>
        <v>36</v>
      </c>
    </row>
    <row r="28" spans="1:16" ht="9.75" customHeight="1" x14ac:dyDescent="0.2">
      <c r="A28" s="136" t="s">
        <v>115</v>
      </c>
      <c r="B28" s="61" t="s">
        <v>212</v>
      </c>
      <c r="C28" s="61"/>
      <c r="D28" s="61"/>
      <c r="E28" s="161">
        <v>5</v>
      </c>
      <c r="F28" s="172">
        <f t="shared" si="0"/>
        <v>54</v>
      </c>
      <c r="G28" s="45">
        <v>6</v>
      </c>
      <c r="H28" s="43">
        <f t="shared" ref="H28:H34" si="2">SUM(M28:P28)</f>
        <v>48</v>
      </c>
      <c r="I28" s="43"/>
      <c r="J28" s="43"/>
      <c r="K28" s="43"/>
      <c r="L28" s="43"/>
      <c r="M28" s="43"/>
      <c r="N28" s="43"/>
      <c r="O28" s="43">
        <v>48</v>
      </c>
      <c r="P28" s="137"/>
    </row>
    <row r="29" spans="1:16" ht="9.75" customHeight="1" x14ac:dyDescent="0.2">
      <c r="A29" s="136" t="s">
        <v>116</v>
      </c>
      <c r="B29" s="41" t="s">
        <v>107</v>
      </c>
      <c r="C29" s="44"/>
      <c r="D29" s="44"/>
      <c r="E29" s="162">
        <v>3</v>
      </c>
      <c r="F29" s="173">
        <f t="shared" si="0"/>
        <v>54</v>
      </c>
      <c r="G29" s="46">
        <v>6</v>
      </c>
      <c r="H29" s="43">
        <f t="shared" si="2"/>
        <v>48</v>
      </c>
      <c r="I29" s="43"/>
      <c r="J29" s="43"/>
      <c r="K29" s="43"/>
      <c r="L29" s="43"/>
      <c r="M29" s="43">
        <v>48</v>
      </c>
      <c r="N29" s="43"/>
      <c r="O29" s="43"/>
      <c r="P29" s="137"/>
    </row>
    <row r="30" spans="1:16" ht="9.75" customHeight="1" x14ac:dyDescent="0.2">
      <c r="A30" s="136" t="s">
        <v>117</v>
      </c>
      <c r="B30" s="47" t="s">
        <v>106</v>
      </c>
      <c r="C30" s="65"/>
      <c r="D30" s="65"/>
      <c r="E30" s="163">
        <v>6</v>
      </c>
      <c r="F30" s="173">
        <f t="shared" si="0"/>
        <v>154</v>
      </c>
      <c r="G30" s="48">
        <v>36</v>
      </c>
      <c r="H30" s="43">
        <f t="shared" si="2"/>
        <v>118</v>
      </c>
      <c r="I30" s="48">
        <v>118</v>
      </c>
      <c r="J30" s="48"/>
      <c r="K30" s="48"/>
      <c r="L30" s="48"/>
      <c r="M30" s="49">
        <v>34</v>
      </c>
      <c r="N30" s="48">
        <v>42</v>
      </c>
      <c r="O30" s="48">
        <v>24</v>
      </c>
      <c r="P30" s="137">
        <v>18</v>
      </c>
    </row>
    <row r="31" spans="1:16" ht="9.75" customHeight="1" thickBot="1" x14ac:dyDescent="0.25">
      <c r="A31" s="138" t="s">
        <v>118</v>
      </c>
      <c r="B31" s="69" t="s">
        <v>119</v>
      </c>
      <c r="C31" s="70"/>
      <c r="D31" s="70"/>
      <c r="E31" s="164" t="s">
        <v>297</v>
      </c>
      <c r="F31" s="174">
        <f t="shared" si="0"/>
        <v>236</v>
      </c>
      <c r="G31" s="71">
        <v>118</v>
      </c>
      <c r="H31" s="67">
        <f t="shared" si="2"/>
        <v>118</v>
      </c>
      <c r="I31" s="67">
        <v>116</v>
      </c>
      <c r="J31" s="67"/>
      <c r="K31" s="67"/>
      <c r="L31" s="67"/>
      <c r="M31" s="49">
        <v>34</v>
      </c>
      <c r="N31" s="48">
        <v>42</v>
      </c>
      <c r="O31" s="48">
        <v>24</v>
      </c>
      <c r="P31" s="137">
        <v>18</v>
      </c>
    </row>
    <row r="32" spans="1:16" s="206" customFormat="1" ht="12.75" customHeight="1" thickBot="1" x14ac:dyDescent="0.25">
      <c r="A32" s="199" t="s">
        <v>247</v>
      </c>
      <c r="B32" s="200" t="s">
        <v>120</v>
      </c>
      <c r="C32" s="201"/>
      <c r="D32" s="201"/>
      <c r="E32" s="202">
        <v>2</v>
      </c>
      <c r="F32" s="203">
        <f t="shared" si="0"/>
        <v>222</v>
      </c>
      <c r="G32" s="204">
        <f t="shared" ref="G32:P32" si="3">SUM(G33+G34)</f>
        <v>74</v>
      </c>
      <c r="H32" s="204">
        <f t="shared" si="2"/>
        <v>148</v>
      </c>
      <c r="I32" s="204">
        <f t="shared" si="3"/>
        <v>100</v>
      </c>
      <c r="J32" s="204">
        <f t="shared" si="3"/>
        <v>0</v>
      </c>
      <c r="K32" s="204"/>
      <c r="L32" s="204"/>
      <c r="M32" s="204">
        <f t="shared" si="3"/>
        <v>46</v>
      </c>
      <c r="N32" s="204">
        <f t="shared" si="3"/>
        <v>102</v>
      </c>
      <c r="O32" s="204">
        <f t="shared" si="3"/>
        <v>0</v>
      </c>
      <c r="P32" s="205">
        <f t="shared" si="3"/>
        <v>0</v>
      </c>
    </row>
    <row r="33" spans="1:16" ht="9.75" customHeight="1" x14ac:dyDescent="0.2">
      <c r="A33" s="139" t="s">
        <v>121</v>
      </c>
      <c r="B33" s="66" t="s">
        <v>112</v>
      </c>
      <c r="C33" s="66"/>
      <c r="D33" s="66"/>
      <c r="E33" s="165">
        <v>4</v>
      </c>
      <c r="F33" s="171">
        <f t="shared" si="0"/>
        <v>72</v>
      </c>
      <c r="G33" s="72">
        <v>24</v>
      </c>
      <c r="H33" s="73">
        <f t="shared" si="2"/>
        <v>48</v>
      </c>
      <c r="I33" s="73">
        <v>12</v>
      </c>
      <c r="J33" s="73"/>
      <c r="K33" s="73"/>
      <c r="L33" s="73"/>
      <c r="M33" s="73"/>
      <c r="N33" s="73">
        <v>48</v>
      </c>
      <c r="O33" s="73"/>
      <c r="P33" s="140"/>
    </row>
    <row r="34" spans="1:16" ht="12.75" customHeight="1" thickBot="1" x14ac:dyDescent="0.25">
      <c r="A34" s="138" t="s">
        <v>122</v>
      </c>
      <c r="B34" s="74" t="s">
        <v>222</v>
      </c>
      <c r="C34" s="74"/>
      <c r="D34" s="74"/>
      <c r="E34" s="166">
        <v>4</v>
      </c>
      <c r="F34" s="174">
        <f t="shared" si="0"/>
        <v>150</v>
      </c>
      <c r="G34" s="71">
        <v>50</v>
      </c>
      <c r="H34" s="67">
        <f t="shared" si="2"/>
        <v>100</v>
      </c>
      <c r="I34" s="67">
        <v>88</v>
      </c>
      <c r="J34" s="67"/>
      <c r="K34" s="67"/>
      <c r="L34" s="67"/>
      <c r="M34" s="67">
        <v>46</v>
      </c>
      <c r="N34" s="67">
        <v>54</v>
      </c>
      <c r="O34" s="67"/>
      <c r="P34" s="141"/>
    </row>
    <row r="35" spans="1:16" s="198" customFormat="1" ht="14.25" customHeight="1" thickBot="1" x14ac:dyDescent="0.25">
      <c r="A35" s="199" t="s">
        <v>248</v>
      </c>
      <c r="B35" s="207" t="s">
        <v>124</v>
      </c>
      <c r="C35" s="207">
        <f>C36+C48</f>
        <v>13</v>
      </c>
      <c r="D35" s="207">
        <f>D36+D48</f>
        <v>0</v>
      </c>
      <c r="E35" s="200">
        <f>E36+E48</f>
        <v>15</v>
      </c>
      <c r="F35" s="208">
        <f t="shared" si="0"/>
        <v>2826</v>
      </c>
      <c r="G35" s="209">
        <f>G36+G48</f>
        <v>822</v>
      </c>
      <c r="H35" s="209">
        <f>H36+H48</f>
        <v>2004</v>
      </c>
      <c r="I35" s="204">
        <f t="shared" ref="I35:P35" si="4">SUM(I36+I48)</f>
        <v>644</v>
      </c>
      <c r="J35" s="204">
        <f t="shared" si="4"/>
        <v>20</v>
      </c>
      <c r="K35" s="204"/>
      <c r="L35" s="204"/>
      <c r="M35" s="204">
        <f t="shared" si="4"/>
        <v>450</v>
      </c>
      <c r="N35" s="204">
        <f t="shared" si="4"/>
        <v>642</v>
      </c>
      <c r="O35" s="204">
        <f t="shared" si="4"/>
        <v>480</v>
      </c>
      <c r="P35" s="205">
        <f t="shared" si="4"/>
        <v>432</v>
      </c>
    </row>
    <row r="36" spans="1:16" s="216" customFormat="1" ht="15.75" customHeight="1" thickBot="1" x14ac:dyDescent="0.25">
      <c r="A36" s="210" t="s">
        <v>249</v>
      </c>
      <c r="B36" s="211" t="s">
        <v>126</v>
      </c>
      <c r="C36" s="211">
        <v>3</v>
      </c>
      <c r="D36" s="211">
        <v>0</v>
      </c>
      <c r="E36" s="212">
        <v>8</v>
      </c>
      <c r="F36" s="213">
        <f>SUM(F37:F47)</f>
        <v>1155</v>
      </c>
      <c r="G36" s="214">
        <f>SUM(G37:G47)</f>
        <v>385</v>
      </c>
      <c r="H36" s="214">
        <f>SUM(H37:H47)</f>
        <v>770</v>
      </c>
      <c r="I36" s="214">
        <f>SUM(I37:I47)</f>
        <v>332</v>
      </c>
      <c r="J36" s="214"/>
      <c r="K36" s="214"/>
      <c r="L36" s="214"/>
      <c r="M36" s="214">
        <f>SUM(M37:M47)</f>
        <v>336</v>
      </c>
      <c r="N36" s="214">
        <f>SUM(N37:N47)</f>
        <v>210</v>
      </c>
      <c r="O36" s="214">
        <f>SUM(O37:O47)</f>
        <v>180</v>
      </c>
      <c r="P36" s="215">
        <f>SUM(P37:P47)</f>
        <v>44</v>
      </c>
    </row>
    <row r="37" spans="1:16" s="28" customFormat="1" ht="10.5" customHeight="1" x14ac:dyDescent="0.2">
      <c r="A37" s="139" t="s">
        <v>127</v>
      </c>
      <c r="B37" s="66" t="s">
        <v>128</v>
      </c>
      <c r="C37" s="68">
        <v>4</v>
      </c>
      <c r="D37" s="68"/>
      <c r="E37" s="167"/>
      <c r="F37" s="171">
        <f t="shared" ref="F37:F67" si="5">G37+H37</f>
        <v>180</v>
      </c>
      <c r="G37" s="72">
        <f>H37/2</f>
        <v>60</v>
      </c>
      <c r="H37" s="73">
        <f t="shared" ref="H37:H47" si="6">SUM(M37:P37)</f>
        <v>120</v>
      </c>
      <c r="I37" s="73">
        <v>38</v>
      </c>
      <c r="J37" s="73"/>
      <c r="K37" s="73"/>
      <c r="L37" s="73"/>
      <c r="M37" s="73">
        <v>80</v>
      </c>
      <c r="N37" s="73">
        <v>40</v>
      </c>
      <c r="O37" s="73"/>
      <c r="P37" s="140"/>
    </row>
    <row r="38" spans="1:16" s="28" customFormat="1" ht="10.5" customHeight="1" x14ac:dyDescent="0.2">
      <c r="A38" s="142" t="s">
        <v>129</v>
      </c>
      <c r="B38" s="44" t="s">
        <v>130</v>
      </c>
      <c r="C38" s="44"/>
      <c r="D38" s="44"/>
      <c r="E38" s="162">
        <v>4</v>
      </c>
      <c r="F38" s="173">
        <f t="shared" si="5"/>
        <v>75</v>
      </c>
      <c r="G38" s="72">
        <f t="shared" ref="G38:G47" si="7">H38/2</f>
        <v>25</v>
      </c>
      <c r="H38" s="43">
        <f t="shared" si="6"/>
        <v>50</v>
      </c>
      <c r="I38" s="43">
        <v>24</v>
      </c>
      <c r="J38" s="43"/>
      <c r="K38" s="43"/>
      <c r="L38" s="43"/>
      <c r="M38" s="43"/>
      <c r="N38" s="43">
        <v>50</v>
      </c>
      <c r="O38" s="43"/>
      <c r="P38" s="137"/>
    </row>
    <row r="39" spans="1:16" s="28" customFormat="1" ht="10.5" customHeight="1" x14ac:dyDescent="0.2">
      <c r="A39" s="142" t="s">
        <v>131</v>
      </c>
      <c r="B39" s="44" t="s">
        <v>132</v>
      </c>
      <c r="C39" s="44"/>
      <c r="D39" s="44"/>
      <c r="E39" s="162">
        <v>3</v>
      </c>
      <c r="F39" s="173">
        <f t="shared" si="5"/>
        <v>90</v>
      </c>
      <c r="G39" s="72">
        <f t="shared" si="7"/>
        <v>30</v>
      </c>
      <c r="H39" s="43">
        <f t="shared" si="6"/>
        <v>60</v>
      </c>
      <c r="I39" s="43">
        <v>30</v>
      </c>
      <c r="J39" s="43"/>
      <c r="K39" s="43"/>
      <c r="L39" s="43"/>
      <c r="M39" s="43">
        <v>60</v>
      </c>
      <c r="N39" s="43"/>
      <c r="O39" s="43"/>
      <c r="P39" s="137"/>
    </row>
    <row r="40" spans="1:16" s="28" customFormat="1" ht="14.25" customHeight="1" x14ac:dyDescent="0.2">
      <c r="A40" s="142" t="s">
        <v>133</v>
      </c>
      <c r="B40" s="44" t="s">
        <v>163</v>
      </c>
      <c r="C40" s="44"/>
      <c r="D40" s="44"/>
      <c r="E40" s="162">
        <v>3</v>
      </c>
      <c r="F40" s="173">
        <f t="shared" si="5"/>
        <v>102</v>
      </c>
      <c r="G40" s="72">
        <f t="shared" si="7"/>
        <v>34</v>
      </c>
      <c r="H40" s="43">
        <f t="shared" si="6"/>
        <v>68</v>
      </c>
      <c r="I40" s="43">
        <v>62</v>
      </c>
      <c r="J40" s="43"/>
      <c r="K40" s="43"/>
      <c r="L40" s="43"/>
      <c r="M40" s="43">
        <v>68</v>
      </c>
      <c r="N40" s="43"/>
      <c r="O40" s="43"/>
      <c r="P40" s="137"/>
    </row>
    <row r="41" spans="1:16" s="28" customFormat="1" ht="12.75" customHeight="1" x14ac:dyDescent="0.2">
      <c r="A41" s="142" t="s">
        <v>134</v>
      </c>
      <c r="B41" s="44" t="s">
        <v>165</v>
      </c>
      <c r="C41" s="44"/>
      <c r="D41" s="44"/>
      <c r="E41" s="162">
        <v>6</v>
      </c>
      <c r="F41" s="173">
        <f t="shared" si="5"/>
        <v>66</v>
      </c>
      <c r="G41" s="72">
        <f t="shared" si="7"/>
        <v>22</v>
      </c>
      <c r="H41" s="43">
        <f t="shared" si="6"/>
        <v>44</v>
      </c>
      <c r="I41" s="43">
        <v>14</v>
      </c>
      <c r="J41" s="43"/>
      <c r="K41" s="43"/>
      <c r="L41" s="43"/>
      <c r="M41" s="43"/>
      <c r="N41" s="43"/>
      <c r="O41" s="43"/>
      <c r="P41" s="137">
        <v>44</v>
      </c>
    </row>
    <row r="42" spans="1:16" s="28" customFormat="1" ht="16.5" customHeight="1" x14ac:dyDescent="0.2">
      <c r="A42" s="142" t="s">
        <v>135</v>
      </c>
      <c r="B42" s="44" t="s">
        <v>136</v>
      </c>
      <c r="C42" s="44">
        <v>4</v>
      </c>
      <c r="D42" s="44"/>
      <c r="E42" s="162"/>
      <c r="F42" s="173">
        <f t="shared" si="5"/>
        <v>90</v>
      </c>
      <c r="G42" s="72">
        <f t="shared" si="7"/>
        <v>30</v>
      </c>
      <c r="H42" s="43">
        <f t="shared" si="6"/>
        <v>60</v>
      </c>
      <c r="I42" s="43">
        <v>24</v>
      </c>
      <c r="J42" s="43"/>
      <c r="K42" s="43"/>
      <c r="L42" s="43"/>
      <c r="M42" s="43"/>
      <c r="N42" s="43">
        <v>60</v>
      </c>
      <c r="O42" s="43"/>
      <c r="P42" s="137"/>
    </row>
    <row r="43" spans="1:16" s="28" customFormat="1" ht="16.5" customHeight="1" x14ac:dyDescent="0.2">
      <c r="A43" s="142" t="s">
        <v>137</v>
      </c>
      <c r="B43" s="41" t="s">
        <v>279</v>
      </c>
      <c r="C43" s="44">
        <v>4</v>
      </c>
      <c r="D43" s="44"/>
      <c r="E43" s="162"/>
      <c r="F43" s="173">
        <f>G43+H43</f>
        <v>180</v>
      </c>
      <c r="G43" s="72">
        <f t="shared" si="7"/>
        <v>60</v>
      </c>
      <c r="H43" s="43">
        <f t="shared" si="6"/>
        <v>120</v>
      </c>
      <c r="I43" s="43">
        <v>42</v>
      </c>
      <c r="J43" s="43"/>
      <c r="K43" s="43"/>
      <c r="L43" s="43"/>
      <c r="M43" s="43">
        <v>60</v>
      </c>
      <c r="N43" s="43">
        <v>60</v>
      </c>
      <c r="O43" s="43"/>
      <c r="P43" s="137"/>
    </row>
    <row r="44" spans="1:16" s="28" customFormat="1" ht="10.5" customHeight="1" x14ac:dyDescent="0.2">
      <c r="A44" s="142" t="s">
        <v>139</v>
      </c>
      <c r="B44" s="44" t="s">
        <v>138</v>
      </c>
      <c r="C44" s="44"/>
      <c r="D44" s="44"/>
      <c r="E44" s="162">
        <v>5</v>
      </c>
      <c r="F44" s="173">
        <f t="shared" si="5"/>
        <v>90</v>
      </c>
      <c r="G44" s="72">
        <f t="shared" si="7"/>
        <v>30</v>
      </c>
      <c r="H44" s="43">
        <f t="shared" si="6"/>
        <v>60</v>
      </c>
      <c r="I44" s="43">
        <v>40</v>
      </c>
      <c r="J44" s="43"/>
      <c r="K44" s="43"/>
      <c r="L44" s="43"/>
      <c r="M44" s="43"/>
      <c r="N44" s="43"/>
      <c r="O44" s="43">
        <v>60</v>
      </c>
      <c r="P44" s="137"/>
    </row>
    <row r="45" spans="1:16" s="28" customFormat="1" ht="10.5" customHeight="1" x14ac:dyDescent="0.2">
      <c r="A45" s="142" t="s">
        <v>140</v>
      </c>
      <c r="B45" s="44" t="s">
        <v>141</v>
      </c>
      <c r="C45" s="44"/>
      <c r="D45" s="44"/>
      <c r="E45" s="162">
        <v>5</v>
      </c>
      <c r="F45" s="173">
        <f t="shared" si="5"/>
        <v>90</v>
      </c>
      <c r="G45" s="72">
        <f t="shared" si="7"/>
        <v>30</v>
      </c>
      <c r="H45" s="43">
        <f t="shared" si="6"/>
        <v>60</v>
      </c>
      <c r="I45" s="43">
        <v>24</v>
      </c>
      <c r="J45" s="43"/>
      <c r="K45" s="43"/>
      <c r="L45" s="43"/>
      <c r="M45" s="43"/>
      <c r="N45" s="43"/>
      <c r="O45" s="43">
        <v>60</v>
      </c>
      <c r="P45" s="137"/>
    </row>
    <row r="46" spans="1:16" s="28" customFormat="1" ht="10.5" customHeight="1" x14ac:dyDescent="0.2">
      <c r="A46" s="142" t="s">
        <v>142</v>
      </c>
      <c r="B46" s="143" t="s">
        <v>280</v>
      </c>
      <c r="C46" s="44"/>
      <c r="D46" s="44"/>
      <c r="E46" s="162">
        <v>5</v>
      </c>
      <c r="F46" s="173">
        <f t="shared" si="5"/>
        <v>90</v>
      </c>
      <c r="G46" s="72">
        <f t="shared" si="7"/>
        <v>30</v>
      </c>
      <c r="H46" s="43">
        <f t="shared" si="6"/>
        <v>60</v>
      </c>
      <c r="I46" s="43">
        <v>34</v>
      </c>
      <c r="J46" s="43"/>
      <c r="K46" s="43"/>
      <c r="L46" s="43"/>
      <c r="M46" s="43"/>
      <c r="N46" s="43"/>
      <c r="O46" s="43">
        <v>60</v>
      </c>
      <c r="P46" s="137"/>
    </row>
    <row r="47" spans="1:16" s="28" customFormat="1" ht="10.5" customHeight="1" thickBot="1" x14ac:dyDescent="0.25">
      <c r="A47" s="142" t="s">
        <v>256</v>
      </c>
      <c r="B47" s="50" t="s">
        <v>143</v>
      </c>
      <c r="C47" s="75"/>
      <c r="D47" s="75"/>
      <c r="E47" s="69">
        <v>3</v>
      </c>
      <c r="F47" s="174">
        <f t="shared" si="5"/>
        <v>102</v>
      </c>
      <c r="G47" s="72">
        <f t="shared" si="7"/>
        <v>34</v>
      </c>
      <c r="H47" s="67">
        <f t="shared" si="6"/>
        <v>68</v>
      </c>
      <c r="I47" s="67"/>
      <c r="J47" s="67"/>
      <c r="K47" s="67"/>
      <c r="L47" s="67"/>
      <c r="M47" s="67">
        <v>68</v>
      </c>
      <c r="N47" s="67"/>
      <c r="O47" s="67"/>
      <c r="P47" s="141"/>
    </row>
    <row r="48" spans="1:16" s="218" customFormat="1" ht="10.5" customHeight="1" thickBot="1" x14ac:dyDescent="0.25">
      <c r="A48" s="210" t="s">
        <v>250</v>
      </c>
      <c r="B48" s="211" t="s">
        <v>145</v>
      </c>
      <c r="C48" s="211">
        <v>10</v>
      </c>
      <c r="D48" s="211"/>
      <c r="E48" s="212">
        <v>7</v>
      </c>
      <c r="F48" s="217">
        <f t="shared" ref="F48:O48" si="8">SUM(F49+F54+F60+F64)</f>
        <v>1671</v>
      </c>
      <c r="G48" s="215">
        <f t="shared" si="8"/>
        <v>437</v>
      </c>
      <c r="H48" s="215">
        <f>SUM(H49+H54+H60+H64)</f>
        <v>1234</v>
      </c>
      <c r="I48" s="215">
        <f t="shared" si="8"/>
        <v>312</v>
      </c>
      <c r="J48" s="215">
        <f t="shared" si="8"/>
        <v>20</v>
      </c>
      <c r="K48" s="215"/>
      <c r="L48" s="215"/>
      <c r="M48" s="215">
        <f t="shared" si="8"/>
        <v>114</v>
      </c>
      <c r="N48" s="215">
        <f>SUM(N49+N54+N60+N64)</f>
        <v>432</v>
      </c>
      <c r="O48" s="215">
        <f t="shared" si="8"/>
        <v>300</v>
      </c>
      <c r="P48" s="215">
        <f>SUM(P49+P54+P60+P64)</f>
        <v>388</v>
      </c>
    </row>
    <row r="49" spans="1:16" s="227" customFormat="1" ht="30.75" customHeight="1" x14ac:dyDescent="0.2">
      <c r="A49" s="219" t="s">
        <v>146</v>
      </c>
      <c r="B49" s="220" t="s">
        <v>281</v>
      </c>
      <c r="C49" s="221">
        <v>5</v>
      </c>
      <c r="D49" s="222"/>
      <c r="E49" s="223"/>
      <c r="F49" s="224">
        <f>SUM(F50:F53)</f>
        <v>459</v>
      </c>
      <c r="G49" s="225">
        <f>SUM(G50:G53)</f>
        <v>117</v>
      </c>
      <c r="H49" s="225">
        <f>SUM(H50:H53)</f>
        <v>342</v>
      </c>
      <c r="I49" s="225">
        <f>SUM(I50:I53)</f>
        <v>74</v>
      </c>
      <c r="J49" s="225"/>
      <c r="K49" s="225"/>
      <c r="L49" s="225"/>
      <c r="M49" s="226">
        <f t="shared" ref="M49:O49" si="9">SUM(M50:M53)</f>
        <v>64</v>
      </c>
      <c r="N49" s="226">
        <f t="shared" si="9"/>
        <v>124</v>
      </c>
      <c r="O49" s="226">
        <f t="shared" si="9"/>
        <v>154</v>
      </c>
      <c r="P49" s="226">
        <f>SUM(P50:P53)</f>
        <v>0</v>
      </c>
    </row>
    <row r="50" spans="1:16" s="28" customFormat="1" ht="24" customHeight="1" x14ac:dyDescent="0.2">
      <c r="A50" s="144" t="s">
        <v>147</v>
      </c>
      <c r="B50" s="116" t="s">
        <v>282</v>
      </c>
      <c r="C50" s="111">
        <v>5</v>
      </c>
      <c r="D50" s="53"/>
      <c r="E50" s="168"/>
      <c r="F50" s="175">
        <f t="shared" si="5"/>
        <v>279</v>
      </c>
      <c r="G50" s="54">
        <f>H50/2</f>
        <v>93</v>
      </c>
      <c r="H50" s="43">
        <f>SUM(M50:P50)</f>
        <v>186</v>
      </c>
      <c r="I50" s="43">
        <v>44</v>
      </c>
      <c r="J50" s="43"/>
      <c r="K50" s="43"/>
      <c r="L50" s="43"/>
      <c r="M50" s="43">
        <v>64</v>
      </c>
      <c r="N50" s="43">
        <v>40</v>
      </c>
      <c r="O50" s="43">
        <v>82</v>
      </c>
      <c r="P50" s="137"/>
    </row>
    <row r="51" spans="1:16" s="28" customFormat="1" ht="14.25" customHeight="1" x14ac:dyDescent="0.2">
      <c r="A51" s="144" t="s">
        <v>293</v>
      </c>
      <c r="B51" s="116" t="s">
        <v>283</v>
      </c>
      <c r="C51" s="111"/>
      <c r="D51" s="53"/>
      <c r="E51" s="168">
        <v>4</v>
      </c>
      <c r="F51" s="175">
        <f>G51+H51</f>
        <v>72</v>
      </c>
      <c r="G51" s="54">
        <f>H51/2</f>
        <v>24</v>
      </c>
      <c r="H51" s="43">
        <f>SUM(M51:P51)</f>
        <v>48</v>
      </c>
      <c r="I51" s="43">
        <v>30</v>
      </c>
      <c r="J51" s="43"/>
      <c r="K51" s="43"/>
      <c r="L51" s="43"/>
      <c r="M51" s="43"/>
      <c r="N51" s="43">
        <v>48</v>
      </c>
      <c r="O51" s="43"/>
      <c r="P51" s="137"/>
    </row>
    <row r="52" spans="1:16" s="28" customFormat="1" ht="10.5" customHeight="1" x14ac:dyDescent="0.2">
      <c r="A52" s="145" t="s">
        <v>148</v>
      </c>
      <c r="B52" s="64" t="s">
        <v>83</v>
      </c>
      <c r="C52" s="112"/>
      <c r="D52" s="44"/>
      <c r="E52" s="162">
        <v>4</v>
      </c>
      <c r="F52" s="173">
        <f t="shared" si="5"/>
        <v>36</v>
      </c>
      <c r="G52" s="55"/>
      <c r="H52" s="43">
        <f>SUM(M52:P52)</f>
        <v>36</v>
      </c>
      <c r="I52" s="43"/>
      <c r="J52" s="43"/>
      <c r="K52" s="43"/>
      <c r="L52" s="43"/>
      <c r="M52" s="43"/>
      <c r="N52" s="77">
        <v>36</v>
      </c>
      <c r="O52" s="78"/>
      <c r="P52" s="146"/>
    </row>
    <row r="53" spans="1:16" s="28" customFormat="1" ht="10.5" customHeight="1" x14ac:dyDescent="0.2">
      <c r="A53" s="145" t="s">
        <v>61</v>
      </c>
      <c r="B53" s="64" t="s">
        <v>84</v>
      </c>
      <c r="C53" s="112"/>
      <c r="D53" s="44"/>
      <c r="E53" s="162">
        <v>5</v>
      </c>
      <c r="F53" s="173">
        <f t="shared" si="5"/>
        <v>72</v>
      </c>
      <c r="G53" s="55"/>
      <c r="H53" s="43">
        <f>SUM(M53:P53)</f>
        <v>72</v>
      </c>
      <c r="I53" s="43"/>
      <c r="J53" s="43"/>
      <c r="K53" s="43"/>
      <c r="L53" s="43"/>
      <c r="M53" s="43"/>
      <c r="N53" s="80"/>
      <c r="O53" s="79">
        <v>72</v>
      </c>
      <c r="P53" s="147"/>
    </row>
    <row r="54" spans="1:16" s="227" customFormat="1" ht="23.25" customHeight="1" x14ac:dyDescent="0.2">
      <c r="A54" s="228" t="s">
        <v>150</v>
      </c>
      <c r="B54" s="229" t="s">
        <v>284</v>
      </c>
      <c r="C54" s="230">
        <v>5</v>
      </c>
      <c r="D54" s="231"/>
      <c r="E54" s="232"/>
      <c r="F54" s="233">
        <f t="shared" ref="F54:P54" si="10">SUM(F55:F59)</f>
        <v>702</v>
      </c>
      <c r="G54" s="234">
        <f t="shared" si="10"/>
        <v>198</v>
      </c>
      <c r="H54" s="234">
        <f t="shared" si="10"/>
        <v>504</v>
      </c>
      <c r="I54" s="234">
        <f t="shared" si="10"/>
        <v>128</v>
      </c>
      <c r="J54" s="234">
        <f t="shared" si="10"/>
        <v>20</v>
      </c>
      <c r="K54" s="234"/>
      <c r="L54" s="234"/>
      <c r="M54" s="234">
        <f t="shared" si="10"/>
        <v>50</v>
      </c>
      <c r="N54" s="234">
        <f>SUM(N55:N59)</f>
        <v>308</v>
      </c>
      <c r="O54" s="234">
        <f t="shared" si="10"/>
        <v>146</v>
      </c>
      <c r="P54" s="235">
        <f t="shared" si="10"/>
        <v>0</v>
      </c>
    </row>
    <row r="55" spans="1:16" s="28" customFormat="1" ht="21" customHeight="1" x14ac:dyDescent="0.2">
      <c r="A55" s="144" t="s">
        <v>151</v>
      </c>
      <c r="B55" s="114" t="s">
        <v>285</v>
      </c>
      <c r="C55" s="111">
        <v>4</v>
      </c>
      <c r="D55" s="53"/>
      <c r="E55" s="168"/>
      <c r="F55" s="175">
        <f t="shared" si="5"/>
        <v>168</v>
      </c>
      <c r="G55" s="56">
        <f>H55/2</f>
        <v>56</v>
      </c>
      <c r="H55" s="43">
        <f t="shared" ref="H55:H66" si="11">SUM(M55:P55)</f>
        <v>112</v>
      </c>
      <c r="I55" s="43">
        <v>32</v>
      </c>
      <c r="J55" s="43"/>
      <c r="K55" s="43"/>
      <c r="L55" s="43"/>
      <c r="M55" s="43">
        <v>50</v>
      </c>
      <c r="N55" s="43">
        <v>62</v>
      </c>
      <c r="O55" s="43"/>
      <c r="P55" s="137"/>
    </row>
    <row r="56" spans="1:16" s="28" customFormat="1" ht="24.75" customHeight="1" x14ac:dyDescent="0.2">
      <c r="A56" s="145" t="s">
        <v>152</v>
      </c>
      <c r="B56" s="114" t="s">
        <v>286</v>
      </c>
      <c r="C56" s="112">
        <v>5</v>
      </c>
      <c r="D56" s="44"/>
      <c r="E56" s="162"/>
      <c r="F56" s="175">
        <f>G56+H56</f>
        <v>285</v>
      </c>
      <c r="G56" s="56">
        <f>H56/2</f>
        <v>95</v>
      </c>
      <c r="H56" s="43">
        <f>SUM(M56:P56)</f>
        <v>190</v>
      </c>
      <c r="I56" s="43">
        <v>70</v>
      </c>
      <c r="J56" s="43">
        <v>20</v>
      </c>
      <c r="K56" s="43"/>
      <c r="L56" s="43"/>
      <c r="M56" s="43"/>
      <c r="N56" s="43">
        <v>116</v>
      </c>
      <c r="O56" s="43">
        <v>74</v>
      </c>
      <c r="P56" s="137"/>
    </row>
    <row r="57" spans="1:16" s="28" customFormat="1" ht="24.75" customHeight="1" x14ac:dyDescent="0.2">
      <c r="A57" s="145" t="s">
        <v>294</v>
      </c>
      <c r="B57" s="114" t="s">
        <v>287</v>
      </c>
      <c r="C57" s="112">
        <v>4</v>
      </c>
      <c r="D57" s="44"/>
      <c r="E57" s="162"/>
      <c r="F57" s="175">
        <f>G57+H57</f>
        <v>141</v>
      </c>
      <c r="G57" s="56">
        <f>H57/2</f>
        <v>47</v>
      </c>
      <c r="H57" s="43">
        <f>SUM(M57:P57)</f>
        <v>94</v>
      </c>
      <c r="I57" s="43">
        <v>26</v>
      </c>
      <c r="J57" s="43"/>
      <c r="K57" s="43"/>
      <c r="L57" s="43"/>
      <c r="M57" s="43"/>
      <c r="N57" s="43">
        <v>94</v>
      </c>
      <c r="O57" s="43"/>
      <c r="P57" s="137"/>
    </row>
    <row r="58" spans="1:16" s="28" customFormat="1" ht="12.75" customHeight="1" x14ac:dyDescent="0.2">
      <c r="A58" s="148" t="s">
        <v>296</v>
      </c>
      <c r="B58" s="117" t="s">
        <v>83</v>
      </c>
      <c r="C58" s="112"/>
      <c r="D58" s="44"/>
      <c r="E58" s="162">
        <v>4</v>
      </c>
      <c r="F58" s="175">
        <f>G58+H58</f>
        <v>36</v>
      </c>
      <c r="G58" s="56"/>
      <c r="H58" s="43">
        <f>SUM(M58:P58)</f>
        <v>36</v>
      </c>
      <c r="I58" s="43"/>
      <c r="J58" s="43"/>
      <c r="K58" s="43"/>
      <c r="L58" s="43"/>
      <c r="M58" s="43"/>
      <c r="N58" s="78">
        <v>36</v>
      </c>
      <c r="O58" s="78"/>
      <c r="P58" s="149"/>
    </row>
    <row r="59" spans="1:16" s="28" customFormat="1" ht="12.75" customHeight="1" x14ac:dyDescent="0.2">
      <c r="A59" s="145" t="s">
        <v>62</v>
      </c>
      <c r="B59" s="64" t="s">
        <v>84</v>
      </c>
      <c r="C59" s="112"/>
      <c r="D59" s="44"/>
      <c r="E59" s="162">
        <v>5</v>
      </c>
      <c r="F59" s="173">
        <f t="shared" si="5"/>
        <v>72</v>
      </c>
      <c r="G59" s="55"/>
      <c r="H59" s="43">
        <f t="shared" si="11"/>
        <v>72</v>
      </c>
      <c r="I59" s="43"/>
      <c r="J59" s="43"/>
      <c r="K59" s="43"/>
      <c r="L59" s="43"/>
      <c r="M59" s="43"/>
      <c r="N59" s="79"/>
      <c r="O59" s="79">
        <v>72</v>
      </c>
      <c r="P59" s="147"/>
    </row>
    <row r="60" spans="1:16" s="227" customFormat="1" ht="23.25" customHeight="1" x14ac:dyDescent="0.2">
      <c r="A60" s="228" t="s">
        <v>153</v>
      </c>
      <c r="B60" s="229" t="s">
        <v>295</v>
      </c>
      <c r="C60" s="230">
        <v>6</v>
      </c>
      <c r="D60" s="231"/>
      <c r="E60" s="232"/>
      <c r="F60" s="233">
        <f>SUM(F61:F63)</f>
        <v>261</v>
      </c>
      <c r="G60" s="234">
        <f>SUM(G61:G63)</f>
        <v>63</v>
      </c>
      <c r="H60" s="234">
        <f>SUM(H61:H63)</f>
        <v>198</v>
      </c>
      <c r="I60" s="234">
        <f>SUM(I61:I63)</f>
        <v>68</v>
      </c>
      <c r="J60" s="234"/>
      <c r="K60" s="234"/>
      <c r="L60" s="234"/>
      <c r="M60" s="234">
        <f>SUM(M61:M63)</f>
        <v>0</v>
      </c>
      <c r="N60" s="234">
        <f>SUM(N61:N63)</f>
        <v>0</v>
      </c>
      <c r="O60" s="234">
        <f>SUM(O61:O63)</f>
        <v>0</v>
      </c>
      <c r="P60" s="235">
        <f>SUM(P61:P63)</f>
        <v>198</v>
      </c>
    </row>
    <row r="61" spans="1:16" s="28" customFormat="1" ht="14.25" customHeight="1" x14ac:dyDescent="0.2">
      <c r="A61" s="150" t="s">
        <v>154</v>
      </c>
      <c r="B61" s="114" t="s">
        <v>288</v>
      </c>
      <c r="C61" s="115" t="s">
        <v>298</v>
      </c>
      <c r="D61" s="41"/>
      <c r="E61" s="169"/>
      <c r="F61" s="172">
        <f t="shared" si="5"/>
        <v>114</v>
      </c>
      <c r="G61" s="45">
        <f>H61/2</f>
        <v>38</v>
      </c>
      <c r="H61" s="43">
        <f t="shared" si="11"/>
        <v>76</v>
      </c>
      <c r="I61" s="43">
        <v>48</v>
      </c>
      <c r="J61" s="43"/>
      <c r="K61" s="43"/>
      <c r="L61" s="43"/>
      <c r="M61" s="43"/>
      <c r="N61" s="43"/>
      <c r="O61" s="43"/>
      <c r="P61" s="137">
        <v>76</v>
      </c>
    </row>
    <row r="62" spans="1:16" s="28" customFormat="1" ht="12.75" customHeight="1" x14ac:dyDescent="0.2">
      <c r="A62" s="150" t="s">
        <v>292</v>
      </c>
      <c r="B62" s="114" t="s">
        <v>289</v>
      </c>
      <c r="C62" s="115" t="s">
        <v>298</v>
      </c>
      <c r="D62" s="41"/>
      <c r="E62" s="169"/>
      <c r="F62" s="172">
        <f>G62+H62</f>
        <v>75</v>
      </c>
      <c r="G62" s="45">
        <f>H62/2</f>
        <v>25</v>
      </c>
      <c r="H62" s="43">
        <f>SUM(M62:P62)</f>
        <v>50</v>
      </c>
      <c r="I62" s="43">
        <v>20</v>
      </c>
      <c r="J62" s="43"/>
      <c r="K62" s="43"/>
      <c r="L62" s="43"/>
      <c r="M62" s="43"/>
      <c r="N62" s="43"/>
      <c r="O62" s="43"/>
      <c r="P62" s="137">
        <v>50</v>
      </c>
    </row>
    <row r="63" spans="1:16" s="28" customFormat="1" ht="13.5" customHeight="1" x14ac:dyDescent="0.2">
      <c r="A63" s="145" t="s">
        <v>155</v>
      </c>
      <c r="B63" s="64" t="s">
        <v>84</v>
      </c>
      <c r="C63" s="112"/>
      <c r="D63" s="44"/>
      <c r="E63" s="162">
        <v>5</v>
      </c>
      <c r="F63" s="173">
        <f t="shared" si="5"/>
        <v>72</v>
      </c>
      <c r="G63" s="55"/>
      <c r="H63" s="43">
        <f t="shared" si="11"/>
        <v>72</v>
      </c>
      <c r="I63" s="43"/>
      <c r="J63" s="43"/>
      <c r="K63" s="43"/>
      <c r="L63" s="43"/>
      <c r="M63" s="43"/>
      <c r="N63" s="79"/>
      <c r="O63" s="79"/>
      <c r="P63" s="147">
        <v>72</v>
      </c>
    </row>
    <row r="64" spans="1:16" s="227" customFormat="1" ht="23.25" customHeight="1" x14ac:dyDescent="0.2">
      <c r="A64" s="228" t="s">
        <v>156</v>
      </c>
      <c r="B64" s="229" t="s">
        <v>290</v>
      </c>
      <c r="C64" s="230">
        <v>6</v>
      </c>
      <c r="D64" s="231"/>
      <c r="E64" s="232"/>
      <c r="F64" s="233">
        <f t="shared" ref="F64:O64" si="12">SUM(F65:F66)</f>
        <v>249</v>
      </c>
      <c r="G64" s="234">
        <f t="shared" si="12"/>
        <v>59</v>
      </c>
      <c r="H64" s="234">
        <f t="shared" si="12"/>
        <v>190</v>
      </c>
      <c r="I64" s="234">
        <f t="shared" si="12"/>
        <v>42</v>
      </c>
      <c r="J64" s="234">
        <f t="shared" si="12"/>
        <v>0</v>
      </c>
      <c r="K64" s="234"/>
      <c r="L64" s="234"/>
      <c r="M64" s="234">
        <f t="shared" si="12"/>
        <v>0</v>
      </c>
      <c r="N64" s="234">
        <f t="shared" si="12"/>
        <v>0</v>
      </c>
      <c r="O64" s="234">
        <f t="shared" si="12"/>
        <v>0</v>
      </c>
      <c r="P64" s="235">
        <f>SUM(P65:P66)</f>
        <v>190</v>
      </c>
    </row>
    <row r="65" spans="1:17" s="28" customFormat="1" ht="21" customHeight="1" x14ac:dyDescent="0.2">
      <c r="A65" s="144" t="s">
        <v>157</v>
      </c>
      <c r="B65" s="114" t="s">
        <v>291</v>
      </c>
      <c r="C65" s="111">
        <v>6</v>
      </c>
      <c r="D65" s="53"/>
      <c r="E65" s="168"/>
      <c r="F65" s="175">
        <f t="shared" si="5"/>
        <v>177</v>
      </c>
      <c r="G65" s="56">
        <f>H65/2</f>
        <v>59</v>
      </c>
      <c r="H65" s="43">
        <f t="shared" si="11"/>
        <v>118</v>
      </c>
      <c r="I65" s="43">
        <v>42</v>
      </c>
      <c r="J65" s="43"/>
      <c r="K65" s="43"/>
      <c r="L65" s="43"/>
      <c r="M65" s="43"/>
      <c r="N65" s="43"/>
      <c r="O65" s="43"/>
      <c r="P65" s="137">
        <v>118</v>
      </c>
    </row>
    <row r="66" spans="1:17" s="28" customFormat="1" ht="12.75" customHeight="1" x14ac:dyDescent="0.2">
      <c r="A66" s="142" t="s">
        <v>158</v>
      </c>
      <c r="B66" s="113" t="s">
        <v>84</v>
      </c>
      <c r="C66" s="44"/>
      <c r="D66" s="44"/>
      <c r="E66" s="162">
        <v>6</v>
      </c>
      <c r="F66" s="173">
        <f t="shared" si="5"/>
        <v>72</v>
      </c>
      <c r="G66" s="46"/>
      <c r="H66" s="43">
        <f t="shared" si="11"/>
        <v>72</v>
      </c>
      <c r="I66" s="43"/>
      <c r="J66" s="43"/>
      <c r="K66" s="43"/>
      <c r="L66" s="43"/>
      <c r="M66" s="43"/>
      <c r="N66" s="79"/>
      <c r="O66" s="79"/>
      <c r="P66" s="151">
        <v>72</v>
      </c>
    </row>
    <row r="67" spans="1:17" s="244" customFormat="1" ht="9" customHeight="1" x14ac:dyDescent="0.2">
      <c r="A67" s="236"/>
      <c r="B67" s="237" t="s">
        <v>252</v>
      </c>
      <c r="C67" s="237"/>
      <c r="D67" s="237"/>
      <c r="E67" s="238"/>
      <c r="F67" s="239">
        <f t="shared" si="5"/>
        <v>5292</v>
      </c>
      <c r="G67" s="240">
        <f>G68</f>
        <v>1764</v>
      </c>
      <c r="H67" s="241">
        <f>SUM(K67:P67)</f>
        <v>3528</v>
      </c>
      <c r="I67" s="241"/>
      <c r="J67" s="241"/>
      <c r="K67" s="279">
        <f t="shared" ref="K67:L67" si="13">K71</f>
        <v>612</v>
      </c>
      <c r="L67" s="279">
        <f t="shared" si="13"/>
        <v>792</v>
      </c>
      <c r="M67" s="279">
        <f>M71</f>
        <v>612</v>
      </c>
      <c r="N67" s="279">
        <f>N71</f>
        <v>756</v>
      </c>
      <c r="O67" s="279">
        <f>O71</f>
        <v>432</v>
      </c>
      <c r="P67" s="242">
        <f>P71</f>
        <v>324</v>
      </c>
      <c r="Q67" s="243">
        <f>SUM(K67:P67)</f>
        <v>3528</v>
      </c>
    </row>
    <row r="68" spans="1:17" s="28" customFormat="1" ht="11.25" customHeight="1" x14ac:dyDescent="0.2">
      <c r="A68" s="364" t="s">
        <v>253</v>
      </c>
      <c r="B68" s="365"/>
      <c r="C68" s="170">
        <f t="shared" ref="C68:D68" si="14">C26+C8</f>
        <v>16</v>
      </c>
      <c r="D68" s="170">
        <f t="shared" si="14"/>
        <v>0</v>
      </c>
      <c r="E68" s="170">
        <f>E26+E8</f>
        <v>36</v>
      </c>
      <c r="F68" s="42">
        <f>F26+F8</f>
        <v>5652</v>
      </c>
      <c r="G68" s="42">
        <f>G26+G8</f>
        <v>1764</v>
      </c>
      <c r="H68" s="42">
        <f>H26+H8</f>
        <v>3888</v>
      </c>
      <c r="I68" s="42">
        <f>I26+I8</f>
        <v>1294</v>
      </c>
      <c r="J68" s="45">
        <f t="shared" ref="J68" si="15">J26</f>
        <v>20</v>
      </c>
      <c r="K68" s="281">
        <f t="shared" ref="K68:O68" si="16">K26+K8</f>
        <v>612</v>
      </c>
      <c r="L68" s="281">
        <f t="shared" si="16"/>
        <v>792</v>
      </c>
      <c r="M68" s="281">
        <f t="shared" si="16"/>
        <v>612</v>
      </c>
      <c r="N68" s="281">
        <f t="shared" si="16"/>
        <v>828</v>
      </c>
      <c r="O68" s="281">
        <f t="shared" si="16"/>
        <v>576</v>
      </c>
      <c r="P68" s="278">
        <f>P26+P8</f>
        <v>468</v>
      </c>
      <c r="Q68" s="243">
        <f>SUM(K68:P68)</f>
        <v>3888</v>
      </c>
    </row>
    <row r="69" spans="1:17" s="28" customFormat="1" ht="11.65" customHeight="1" x14ac:dyDescent="0.2">
      <c r="A69" s="152" t="s">
        <v>238</v>
      </c>
      <c r="B69" s="51" t="s">
        <v>159</v>
      </c>
      <c r="C69" s="51"/>
      <c r="D69" s="51"/>
      <c r="E69" s="110"/>
      <c r="F69" s="176"/>
      <c r="G69" s="57"/>
      <c r="H69" s="57"/>
      <c r="I69" s="338" t="s">
        <v>254</v>
      </c>
      <c r="J69" s="339"/>
      <c r="K69" s="280">
        <f t="shared" ref="K69:L69" si="17">K71/K5</f>
        <v>36</v>
      </c>
      <c r="L69" s="280">
        <f t="shared" si="17"/>
        <v>36</v>
      </c>
      <c r="M69" s="280">
        <f>M71/M5</f>
        <v>36</v>
      </c>
      <c r="N69" s="280">
        <f>N71/N5</f>
        <v>36</v>
      </c>
      <c r="O69" s="280">
        <f>O71/O5</f>
        <v>36</v>
      </c>
      <c r="P69" s="153">
        <f>P71/P5</f>
        <v>36</v>
      </c>
      <c r="Q69" s="243">
        <f t="shared" ref="Q69:Q71" si="18">SUM(K69:P69)</f>
        <v>216</v>
      </c>
    </row>
    <row r="70" spans="1:17" s="28" customFormat="1" ht="14.25" customHeight="1" thickBot="1" x14ac:dyDescent="0.25">
      <c r="A70" s="180" t="s">
        <v>239</v>
      </c>
      <c r="B70" s="181" t="s">
        <v>86</v>
      </c>
      <c r="C70" s="181"/>
      <c r="D70" s="181"/>
      <c r="E70" s="182"/>
      <c r="F70" s="183"/>
      <c r="G70" s="184"/>
      <c r="H70" s="177"/>
      <c r="I70" s="177"/>
      <c r="J70" s="177"/>
      <c r="K70" s="177"/>
      <c r="L70" s="177"/>
      <c r="M70" s="177"/>
      <c r="N70" s="177"/>
      <c r="O70" s="178"/>
      <c r="P70" s="179"/>
      <c r="Q70" s="243">
        <f t="shared" si="18"/>
        <v>0</v>
      </c>
    </row>
    <row r="71" spans="1:17" s="28" customFormat="1" ht="11.65" customHeight="1" x14ac:dyDescent="0.2">
      <c r="A71" s="351" t="s">
        <v>313</v>
      </c>
      <c r="B71" s="352"/>
      <c r="C71" s="352"/>
      <c r="D71" s="352"/>
      <c r="E71" s="352"/>
      <c r="F71" s="352"/>
      <c r="G71" s="353"/>
      <c r="H71" s="360" t="s">
        <v>93</v>
      </c>
      <c r="I71" s="362" t="s">
        <v>240</v>
      </c>
      <c r="J71" s="363"/>
      <c r="K71" s="154">
        <f t="shared" ref="K71:O71" si="19">K65+K62+K61+K57+K56+K55+K51+K50+K36+K32+K27+K8</f>
        <v>612</v>
      </c>
      <c r="L71" s="154">
        <f t="shared" si="19"/>
        <v>792</v>
      </c>
      <c r="M71" s="154">
        <f t="shared" si="19"/>
        <v>612</v>
      </c>
      <c r="N71" s="154">
        <f t="shared" si="19"/>
        <v>756</v>
      </c>
      <c r="O71" s="154">
        <f t="shared" si="19"/>
        <v>432</v>
      </c>
      <c r="P71" s="154">
        <f>P65+P62+P61+P57+P56+P55+P51+P50+P36+P32+P27+P8</f>
        <v>324</v>
      </c>
      <c r="Q71" s="243">
        <f t="shared" si="18"/>
        <v>3528</v>
      </c>
    </row>
    <row r="72" spans="1:17" s="28" customFormat="1" ht="11.25" customHeight="1" x14ac:dyDescent="0.2">
      <c r="A72" s="354"/>
      <c r="B72" s="355"/>
      <c r="C72" s="355"/>
      <c r="D72" s="355"/>
      <c r="E72" s="355"/>
      <c r="F72" s="355"/>
      <c r="G72" s="356"/>
      <c r="H72" s="360"/>
      <c r="I72" s="347" t="s">
        <v>241</v>
      </c>
      <c r="J72" s="348"/>
      <c r="K72" s="124"/>
      <c r="L72" s="124"/>
      <c r="M72" s="58">
        <f>SUM(M52)</f>
        <v>0</v>
      </c>
      <c r="N72" s="76">
        <f>SUM(N52+N58)</f>
        <v>72</v>
      </c>
      <c r="O72" s="76">
        <f>SUM(O52+O58)</f>
        <v>0</v>
      </c>
      <c r="P72" s="155">
        <f>SUM(P52+P58)</f>
        <v>0</v>
      </c>
      <c r="Q72" s="129">
        <f>SUM(M72:P72)</f>
        <v>72</v>
      </c>
    </row>
    <row r="73" spans="1:17" s="28" customFormat="1" ht="11.25" customHeight="1" x14ac:dyDescent="0.2">
      <c r="A73" s="354"/>
      <c r="B73" s="355"/>
      <c r="C73" s="355"/>
      <c r="D73" s="355"/>
      <c r="E73" s="355"/>
      <c r="F73" s="355"/>
      <c r="G73" s="356"/>
      <c r="H73" s="360"/>
      <c r="I73" s="349" t="s">
        <v>242</v>
      </c>
      <c r="J73" s="350"/>
      <c r="K73" s="125"/>
      <c r="L73" s="125"/>
      <c r="M73" s="79">
        <f>M66+M63+M59+M53</f>
        <v>0</v>
      </c>
      <c r="N73" s="79">
        <f>N66+N63+N59+N53</f>
        <v>0</v>
      </c>
      <c r="O73" s="79">
        <f>O66+O63+O59+O53</f>
        <v>144</v>
      </c>
      <c r="P73" s="151">
        <f>P66+P63+P59+P53</f>
        <v>144</v>
      </c>
      <c r="Q73" s="129">
        <f>SUM(M73:P73)</f>
        <v>288</v>
      </c>
    </row>
    <row r="74" spans="1:17" s="28" customFormat="1" ht="24" customHeight="1" x14ac:dyDescent="0.2">
      <c r="A74" s="354"/>
      <c r="B74" s="355"/>
      <c r="C74" s="355"/>
      <c r="D74" s="355"/>
      <c r="E74" s="355"/>
      <c r="F74" s="355"/>
      <c r="G74" s="356"/>
      <c r="H74" s="360"/>
      <c r="I74" s="393" t="s">
        <v>243</v>
      </c>
      <c r="J74" s="394"/>
      <c r="K74" s="127"/>
      <c r="L74" s="127"/>
      <c r="M74" s="43">
        <v>0</v>
      </c>
      <c r="N74" s="43">
        <v>0</v>
      </c>
      <c r="O74" s="43">
        <v>0</v>
      </c>
      <c r="P74" s="137">
        <v>144</v>
      </c>
      <c r="Q74" s="28">
        <f>SUM(Q72:Q73)</f>
        <v>360</v>
      </c>
    </row>
    <row r="75" spans="1:17" s="28" customFormat="1" ht="42.75" customHeight="1" x14ac:dyDescent="0.2">
      <c r="A75" s="354"/>
      <c r="B75" s="355"/>
      <c r="C75" s="355"/>
      <c r="D75" s="355"/>
      <c r="E75" s="355"/>
      <c r="F75" s="355"/>
      <c r="G75" s="356"/>
      <c r="H75" s="360"/>
      <c r="I75" s="334" t="s">
        <v>255</v>
      </c>
      <c r="J75" s="335"/>
      <c r="K75" s="128"/>
      <c r="L75" s="128">
        <v>3</v>
      </c>
      <c r="M75" s="59">
        <v>0</v>
      </c>
      <c r="N75" s="59">
        <v>5</v>
      </c>
      <c r="O75" s="59">
        <v>4</v>
      </c>
      <c r="P75" s="156">
        <v>4</v>
      </c>
      <c r="Q75" s="28">
        <f>SUM(K75:P75)</f>
        <v>16</v>
      </c>
    </row>
    <row r="76" spans="1:17" s="28" customFormat="1" ht="10.5" customHeight="1" x14ac:dyDescent="0.2">
      <c r="A76" s="354"/>
      <c r="B76" s="355"/>
      <c r="C76" s="355"/>
      <c r="D76" s="355"/>
      <c r="E76" s="355"/>
      <c r="F76" s="355"/>
      <c r="G76" s="356"/>
      <c r="H76" s="360"/>
      <c r="I76" s="349" t="s">
        <v>244</v>
      </c>
      <c r="J76" s="350"/>
      <c r="K76" s="125">
        <v>2</v>
      </c>
      <c r="L76" s="125">
        <v>10</v>
      </c>
      <c r="M76" s="59">
        <v>5</v>
      </c>
      <c r="N76" s="59">
        <v>7</v>
      </c>
      <c r="O76" s="59">
        <v>8</v>
      </c>
      <c r="P76" s="156">
        <v>4</v>
      </c>
      <c r="Q76" s="28">
        <f t="shared" ref="Q76:Q77" si="20">SUM(K76:P76)</f>
        <v>36</v>
      </c>
    </row>
    <row r="77" spans="1:17" s="28" customFormat="1" ht="9.75" customHeight="1" thickBot="1" x14ac:dyDescent="0.25">
      <c r="A77" s="357"/>
      <c r="B77" s="358"/>
      <c r="C77" s="358"/>
      <c r="D77" s="358"/>
      <c r="E77" s="358"/>
      <c r="F77" s="358"/>
      <c r="G77" s="359"/>
      <c r="H77" s="361"/>
      <c r="I77" s="384" t="s">
        <v>245</v>
      </c>
      <c r="J77" s="385"/>
      <c r="K77" s="157"/>
      <c r="L77" s="157"/>
      <c r="M77" s="158">
        <v>0</v>
      </c>
      <c r="N77" s="158">
        <v>0</v>
      </c>
      <c r="O77" s="158">
        <v>0</v>
      </c>
      <c r="P77" s="159">
        <v>0</v>
      </c>
      <c r="Q77" s="28">
        <f t="shared" si="20"/>
        <v>0</v>
      </c>
    </row>
    <row r="78" spans="1:17" ht="13.5" customHeight="1" x14ac:dyDescent="0.2">
      <c r="A78" s="29"/>
      <c r="B78" s="30"/>
      <c r="C78" s="30"/>
      <c r="D78" s="30"/>
      <c r="E78" s="30"/>
      <c r="F78" s="31"/>
      <c r="G78" s="29"/>
      <c r="H78" s="29"/>
      <c r="I78" s="29"/>
      <c r="J78" s="29"/>
      <c r="K78" s="29"/>
      <c r="L78" s="29"/>
      <c r="M78" s="29"/>
      <c r="N78" s="29"/>
      <c r="O78" s="29"/>
      <c r="P78" s="32"/>
    </row>
    <row r="79" spans="1:17" ht="13.5" customHeight="1" x14ac:dyDescent="0.2">
      <c r="A79" s="29"/>
      <c r="B79" s="30"/>
      <c r="C79" s="30"/>
      <c r="D79" s="30"/>
      <c r="E79" s="30"/>
      <c r="F79" s="31"/>
      <c r="G79" s="29"/>
      <c r="H79" s="29"/>
      <c r="I79" s="29"/>
      <c r="J79" s="29"/>
      <c r="K79" s="29"/>
      <c r="L79" s="29"/>
      <c r="M79" s="29"/>
      <c r="N79" s="29"/>
      <c r="O79" s="29"/>
      <c r="P79" s="32"/>
    </row>
    <row r="80" spans="1:17" ht="13.5" customHeight="1" x14ac:dyDescent="0.2">
      <c r="A80" s="29"/>
      <c r="B80" s="33"/>
      <c r="C80" s="33"/>
      <c r="D80" s="33"/>
      <c r="E80" s="33"/>
      <c r="F80" s="29"/>
      <c r="G80" s="29"/>
      <c r="H80" s="29"/>
      <c r="I80" s="29"/>
      <c r="J80" s="29"/>
      <c r="K80" s="29"/>
      <c r="L80" s="29"/>
      <c r="M80" s="32"/>
      <c r="N80" s="32"/>
      <c r="O80" s="32"/>
      <c r="P80" s="32"/>
    </row>
    <row r="81" spans="1:16" ht="13.5" customHeight="1" x14ac:dyDescent="0.2">
      <c r="A81" s="29"/>
      <c r="B81" s="33"/>
      <c r="C81" s="33"/>
      <c r="D81" s="33"/>
      <c r="E81" s="33"/>
      <c r="F81" s="31"/>
      <c r="G81" s="31"/>
      <c r="H81" s="31"/>
      <c r="I81" s="29"/>
      <c r="J81" s="29"/>
      <c r="K81" s="29"/>
      <c r="L81" s="29"/>
      <c r="M81" s="32"/>
      <c r="N81" s="32"/>
      <c r="O81" s="32"/>
      <c r="P81" s="32"/>
    </row>
    <row r="82" spans="1:16" ht="23.25" customHeight="1" x14ac:dyDescent="0.2">
      <c r="A82" s="29"/>
      <c r="B82" s="30"/>
      <c r="C82" s="30"/>
      <c r="D82" s="30"/>
      <c r="E82" s="30"/>
      <c r="F82" s="31"/>
      <c r="G82" s="31"/>
      <c r="H82" s="31"/>
      <c r="I82" s="29"/>
      <c r="J82" s="29"/>
      <c r="K82" s="29"/>
      <c r="L82" s="29"/>
      <c r="M82" s="32"/>
      <c r="N82" s="32"/>
      <c r="O82" s="32"/>
      <c r="P82" s="32"/>
    </row>
    <row r="83" spans="1:16" ht="13.5" customHeight="1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ht="13.5" customHeight="1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ht="13.5" customHeight="1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ht="13.5" customHeight="1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ht="13.5" customHeight="1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ht="13.5" customHeight="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ht="13.5" customHeigh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ht="13.5" customHeight="1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ht="13.5" customHeight="1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ht="13.5" customHeight="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ht="13.5" customHeigh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1:16" ht="13.5" customHeight="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 ht="13.5" customHeight="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ht="13.5" customHeight="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 ht="13.5" customHeight="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ht="13.5" customHeight="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6" ht="13.5" customHeight="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ht="13.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ht="13.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ht="13.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ht="13.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ht="13.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ht="13.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ht="13.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ht="13.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ht="13.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ht="13.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ht="13.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ht="13.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ht="13.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3.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3.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3.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3.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3.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</sheetData>
  <sheetProtection selectLockedCells="1" selectUnlockedCells="1"/>
  <mergeCells count="33">
    <mergeCell ref="G3:G6"/>
    <mergeCell ref="F2:J2"/>
    <mergeCell ref="F3:F6"/>
    <mergeCell ref="I74:J74"/>
    <mergeCell ref="I76:J76"/>
    <mergeCell ref="B2:B6"/>
    <mergeCell ref="I72:J72"/>
    <mergeCell ref="I73:J73"/>
    <mergeCell ref="A71:G77"/>
    <mergeCell ref="H71:H77"/>
    <mergeCell ref="I71:J71"/>
    <mergeCell ref="A68:B68"/>
    <mergeCell ref="C5:C6"/>
    <mergeCell ref="A2:A6"/>
    <mergeCell ref="H4:H6"/>
    <mergeCell ref="I4:J4"/>
    <mergeCell ref="J5:J6"/>
    <mergeCell ref="H3:J3"/>
    <mergeCell ref="C2:E2"/>
    <mergeCell ref="E3:E6"/>
    <mergeCell ref="I77:J77"/>
    <mergeCell ref="O5:O6"/>
    <mergeCell ref="M3:N3"/>
    <mergeCell ref="O3:P3"/>
    <mergeCell ref="I75:J75"/>
    <mergeCell ref="N5:N6"/>
    <mergeCell ref="I69:J69"/>
    <mergeCell ref="P5:P6"/>
    <mergeCell ref="I5:I6"/>
    <mergeCell ref="M5:M6"/>
    <mergeCell ref="K3:L3"/>
    <mergeCell ref="K5:K6"/>
    <mergeCell ref="L5:L6"/>
  </mergeCells>
  <phoneticPr fontId="15" type="noConversion"/>
  <pageMargins left="0" right="0" top="0" bottom="0" header="0.78740157480314965" footer="0.78740157480314965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G9" sqref="G9"/>
    </sheetView>
  </sheetViews>
  <sheetFormatPr defaultRowHeight="12.75" x14ac:dyDescent="0.2"/>
  <cols>
    <col min="1" max="1" width="5.5703125" style="283" customWidth="1"/>
    <col min="2" max="2" width="25.140625" style="283" customWidth="1"/>
    <col min="3" max="3" width="5.5703125" style="283" customWidth="1"/>
    <col min="4" max="4" width="50.7109375" style="283" customWidth="1"/>
    <col min="5" max="16384" width="9.140625" style="283"/>
  </cols>
  <sheetData>
    <row r="1" spans="1:4" ht="15.75" x14ac:dyDescent="0.25">
      <c r="A1" s="282"/>
    </row>
    <row r="2" spans="1:4" x14ac:dyDescent="0.2">
      <c r="A2" s="395" t="s">
        <v>343</v>
      </c>
      <c r="B2" s="395"/>
      <c r="C2" s="395"/>
      <c r="D2" s="395"/>
    </row>
    <row r="3" spans="1:4" x14ac:dyDescent="0.2">
      <c r="A3" s="284" t="s">
        <v>344</v>
      </c>
    </row>
    <row r="4" spans="1:4" x14ac:dyDescent="0.2">
      <c r="A4" s="285"/>
    </row>
    <row r="5" spans="1:4" x14ac:dyDescent="0.2">
      <c r="A5" s="396" t="s">
        <v>356</v>
      </c>
      <c r="B5" s="396"/>
      <c r="C5" s="396"/>
      <c r="D5" s="396"/>
    </row>
    <row r="6" spans="1:4" ht="24" customHeight="1" x14ac:dyDescent="0.2">
      <c r="A6" s="397" t="s">
        <v>358</v>
      </c>
      <c r="B6" s="397"/>
      <c r="C6" s="397"/>
      <c r="D6" s="397"/>
    </row>
    <row r="7" spans="1:4" x14ac:dyDescent="0.2">
      <c r="A7" s="398" t="s">
        <v>345</v>
      </c>
      <c r="B7" s="398"/>
      <c r="C7" s="398"/>
      <c r="D7" s="398"/>
    </row>
    <row r="8" spans="1:4" ht="13.5" thickBot="1" x14ac:dyDescent="0.25">
      <c r="A8" s="284"/>
    </row>
    <row r="9" spans="1:4" ht="27" customHeight="1" x14ac:dyDescent="0.2">
      <c r="A9" s="286" t="s">
        <v>346</v>
      </c>
      <c r="B9" s="287" t="s">
        <v>347</v>
      </c>
      <c r="C9" s="287" t="s">
        <v>348</v>
      </c>
      <c r="D9" s="288" t="s">
        <v>349</v>
      </c>
    </row>
    <row r="10" spans="1:4" ht="38.25" customHeight="1" x14ac:dyDescent="0.2">
      <c r="A10" s="289">
        <v>1</v>
      </c>
      <c r="B10" s="292" t="s">
        <v>357</v>
      </c>
      <c r="C10" s="290">
        <v>32</v>
      </c>
      <c r="D10" s="294" t="s">
        <v>351</v>
      </c>
    </row>
    <row r="11" spans="1:4" ht="40.5" customHeight="1" x14ac:dyDescent="0.2">
      <c r="A11" s="291" t="s">
        <v>102</v>
      </c>
      <c r="B11" s="300" t="s">
        <v>350</v>
      </c>
      <c r="C11" s="293">
        <v>286</v>
      </c>
      <c r="D11" s="294" t="s">
        <v>351</v>
      </c>
    </row>
    <row r="12" spans="1:4" ht="25.5" customHeight="1" thickBot="1" x14ac:dyDescent="0.25">
      <c r="A12" s="291" t="s">
        <v>352</v>
      </c>
      <c r="B12" s="292" t="s">
        <v>353</v>
      </c>
      <c r="C12" s="293">
        <v>330</v>
      </c>
      <c r="D12" s="294" t="s">
        <v>351</v>
      </c>
    </row>
    <row r="13" spans="1:4" ht="13.5" thickBot="1" x14ac:dyDescent="0.25">
      <c r="A13" s="399" t="s">
        <v>354</v>
      </c>
      <c r="B13" s="400"/>
      <c r="C13" s="295">
        <f>SUM(C10:C12)</f>
        <v>648</v>
      </c>
      <c r="D13" s="296"/>
    </row>
    <row r="14" spans="1:4" x14ac:dyDescent="0.2">
      <c r="A14" s="297"/>
    </row>
    <row r="15" spans="1:4" x14ac:dyDescent="0.2">
      <c r="A15" s="298"/>
    </row>
    <row r="16" spans="1:4" x14ac:dyDescent="0.2">
      <c r="A16" s="299" t="s">
        <v>355</v>
      </c>
    </row>
  </sheetData>
  <mergeCells count="5">
    <mergeCell ref="A2:D2"/>
    <mergeCell ref="A5:D5"/>
    <mergeCell ref="A6:D6"/>
    <mergeCell ref="A7:D7"/>
    <mergeCell ref="A13:B1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45"/>
  <sheetViews>
    <sheetView view="pageBreakPreview" topLeftCell="A16" zoomScaleNormal="135" workbookViewId="0">
      <selection activeCell="F15" sqref="F15"/>
    </sheetView>
  </sheetViews>
  <sheetFormatPr defaultColWidth="11.28515625" defaultRowHeight="12.75" x14ac:dyDescent="0.2"/>
  <cols>
    <col min="1" max="1" width="4.5703125" customWidth="1"/>
    <col min="2" max="2" width="63.7109375" customWidth="1"/>
    <col min="3" max="3" width="22" customWidth="1"/>
  </cols>
  <sheetData>
    <row r="1" spans="1:6" ht="31.5" x14ac:dyDescent="0.25">
      <c r="A1" s="118"/>
      <c r="B1" s="119" t="s">
        <v>261</v>
      </c>
      <c r="C1" s="118"/>
      <c r="D1" s="2"/>
      <c r="E1" s="2"/>
      <c r="F1" s="2"/>
    </row>
    <row r="2" spans="1:6" ht="15.75" x14ac:dyDescent="0.25">
      <c r="A2" s="118"/>
      <c r="B2" s="120" t="s">
        <v>175</v>
      </c>
      <c r="C2" s="118"/>
      <c r="D2" s="2"/>
      <c r="E2" s="2"/>
      <c r="F2" s="2"/>
    </row>
    <row r="3" spans="1:6" ht="15.75" x14ac:dyDescent="0.25">
      <c r="A3" s="118"/>
      <c r="B3" s="121" t="s">
        <v>176</v>
      </c>
      <c r="C3" s="118"/>
      <c r="D3" s="2"/>
      <c r="E3" s="2"/>
      <c r="F3" s="2"/>
    </row>
    <row r="4" spans="1:6" ht="15.4" customHeight="1" x14ac:dyDescent="0.25">
      <c r="A4" s="118"/>
      <c r="B4" s="121" t="s">
        <v>177</v>
      </c>
      <c r="C4" s="118"/>
      <c r="D4" s="2"/>
      <c r="E4" s="2"/>
      <c r="F4" s="2"/>
    </row>
    <row r="5" spans="1:6" ht="17.649999999999999" customHeight="1" x14ac:dyDescent="0.25">
      <c r="A5" s="118"/>
      <c r="B5" s="121" t="s">
        <v>178</v>
      </c>
      <c r="C5" s="118"/>
      <c r="D5" s="2"/>
      <c r="E5" s="2"/>
      <c r="F5" s="2"/>
    </row>
    <row r="6" spans="1:6" ht="15.75" x14ac:dyDescent="0.25">
      <c r="A6" s="118"/>
      <c r="B6" s="121" t="s">
        <v>179</v>
      </c>
      <c r="C6" s="118"/>
      <c r="D6" s="2"/>
      <c r="E6" s="2"/>
      <c r="F6" s="2"/>
    </row>
    <row r="7" spans="1:6" ht="15.75" x14ac:dyDescent="0.25">
      <c r="A7" s="118"/>
      <c r="B7" s="121" t="s">
        <v>180</v>
      </c>
      <c r="C7" s="118"/>
      <c r="D7" s="2"/>
      <c r="E7" s="2"/>
      <c r="F7" s="2"/>
    </row>
    <row r="8" spans="1:6" ht="15.75" x14ac:dyDescent="0.25">
      <c r="A8" s="118"/>
      <c r="B8" s="121" t="s">
        <v>181</v>
      </c>
      <c r="C8" s="118"/>
      <c r="D8" s="2"/>
      <c r="E8" s="2"/>
      <c r="F8" s="2"/>
    </row>
    <row r="9" spans="1:6" ht="15.75" x14ac:dyDescent="0.25">
      <c r="A9" s="118"/>
      <c r="B9" s="121" t="s">
        <v>182</v>
      </c>
      <c r="C9" s="118"/>
      <c r="D9" s="2"/>
      <c r="E9" s="2"/>
      <c r="F9" s="2"/>
    </row>
    <row r="10" spans="1:6" ht="14.85" customHeight="1" x14ac:dyDescent="0.25">
      <c r="A10" s="118"/>
      <c r="B10" s="121" t="s">
        <v>183</v>
      </c>
      <c r="C10" s="118"/>
      <c r="D10" s="2"/>
      <c r="E10" s="2"/>
      <c r="F10" s="2"/>
    </row>
    <row r="11" spans="1:6" ht="15.4" customHeight="1" x14ac:dyDescent="0.25">
      <c r="A11" s="118"/>
      <c r="B11" s="121" t="s">
        <v>184</v>
      </c>
      <c r="C11" s="118"/>
      <c r="D11" s="2"/>
      <c r="E11" s="2"/>
      <c r="F11" s="2"/>
    </row>
    <row r="12" spans="1:6" ht="16.5" customHeight="1" x14ac:dyDescent="0.25">
      <c r="A12" s="118"/>
      <c r="B12" s="121" t="s">
        <v>185</v>
      </c>
      <c r="C12" s="118"/>
      <c r="D12" s="2"/>
      <c r="E12" s="2"/>
      <c r="F12" s="2"/>
    </row>
    <row r="13" spans="1:6" ht="14.45" customHeight="1" x14ac:dyDescent="0.25">
      <c r="A13" s="118"/>
      <c r="B13" s="121" t="s">
        <v>186</v>
      </c>
      <c r="C13" s="118"/>
      <c r="D13" s="2"/>
      <c r="E13" s="2"/>
      <c r="F13" s="2"/>
    </row>
    <row r="14" spans="1:6" ht="31.5" x14ac:dyDescent="0.25">
      <c r="A14" s="118"/>
      <c r="B14" s="121" t="s">
        <v>189</v>
      </c>
      <c r="C14" s="118"/>
      <c r="D14" s="2"/>
      <c r="E14" s="2"/>
      <c r="F14" s="2"/>
    </row>
    <row r="15" spans="1:6" ht="15.75" x14ac:dyDescent="0.25">
      <c r="A15" s="118"/>
      <c r="B15" s="121" t="s">
        <v>187</v>
      </c>
      <c r="C15" s="118"/>
      <c r="D15" s="2"/>
      <c r="E15" s="2"/>
      <c r="F15" s="2"/>
    </row>
    <row r="16" spans="1:6" ht="15.4" customHeight="1" x14ac:dyDescent="0.25">
      <c r="A16" s="118"/>
      <c r="B16" s="121" t="s">
        <v>0</v>
      </c>
      <c r="C16" s="118"/>
      <c r="D16" s="2"/>
      <c r="E16" s="2"/>
      <c r="F16" s="2"/>
    </row>
    <row r="17" spans="1:6" ht="13.9" customHeight="1" x14ac:dyDescent="0.25">
      <c r="A17" s="118"/>
      <c r="B17" s="121" t="s">
        <v>302</v>
      </c>
      <c r="C17" s="118"/>
      <c r="D17" s="2"/>
      <c r="E17" s="2"/>
      <c r="F17" s="2"/>
    </row>
    <row r="18" spans="1:6" ht="15.75" x14ac:dyDescent="0.25">
      <c r="A18" s="118"/>
      <c r="B18" s="121" t="s">
        <v>303</v>
      </c>
      <c r="C18" s="118"/>
      <c r="D18" s="2"/>
      <c r="E18" s="2"/>
      <c r="F18" s="2"/>
    </row>
    <row r="19" spans="1:6" ht="15.75" x14ac:dyDescent="0.25">
      <c r="A19" s="118"/>
      <c r="B19" s="121"/>
      <c r="C19" s="118"/>
      <c r="D19" s="2"/>
      <c r="E19" s="2"/>
      <c r="F19" s="2"/>
    </row>
    <row r="20" spans="1:6" ht="15.75" x14ac:dyDescent="0.25">
      <c r="A20" s="118"/>
      <c r="B20" s="121" t="s">
        <v>188</v>
      </c>
      <c r="C20" s="118"/>
      <c r="D20" s="2"/>
      <c r="E20" s="2"/>
      <c r="F20" s="2"/>
    </row>
    <row r="21" spans="1:6" ht="15.75" x14ac:dyDescent="0.25">
      <c r="A21" s="118"/>
      <c r="B21" s="121" t="s">
        <v>304</v>
      </c>
      <c r="C21" s="118"/>
      <c r="D21" s="2"/>
      <c r="E21" s="2"/>
      <c r="F21" s="2"/>
    </row>
    <row r="22" spans="1:6" ht="15.75" x14ac:dyDescent="0.25">
      <c r="A22" s="118"/>
      <c r="B22" s="121" t="s">
        <v>305</v>
      </c>
      <c r="C22" s="118"/>
      <c r="D22" s="2"/>
      <c r="E22" s="2"/>
      <c r="F22" s="2"/>
    </row>
    <row r="23" spans="1:6" ht="15.75" x14ac:dyDescent="0.25">
      <c r="A23" s="118"/>
      <c r="B23" s="121" t="s">
        <v>306</v>
      </c>
      <c r="C23" s="118"/>
      <c r="D23" s="2"/>
      <c r="E23" s="2"/>
      <c r="F23" s="2"/>
    </row>
    <row r="24" spans="1:6" ht="15.75" x14ac:dyDescent="0.25">
      <c r="A24" s="118"/>
      <c r="B24" s="121"/>
      <c r="C24" s="118"/>
      <c r="D24" s="2"/>
      <c r="E24" s="2"/>
      <c r="F24" s="2"/>
    </row>
    <row r="25" spans="1:6" ht="15.75" x14ac:dyDescent="0.25">
      <c r="A25" s="118"/>
      <c r="B25" s="121" t="s">
        <v>190</v>
      </c>
      <c r="C25" s="118"/>
      <c r="D25" s="2"/>
      <c r="E25" s="2"/>
      <c r="F25" s="2"/>
    </row>
    <row r="26" spans="1:6" ht="15.75" x14ac:dyDescent="0.25">
      <c r="A26" s="118"/>
      <c r="B26" s="121" t="s">
        <v>191</v>
      </c>
      <c r="C26" s="118"/>
      <c r="D26" s="2"/>
      <c r="E26" s="2"/>
      <c r="F26" s="2"/>
    </row>
    <row r="27" spans="1:6" ht="15.75" x14ac:dyDescent="0.25">
      <c r="A27" s="118"/>
      <c r="B27" s="121" t="s">
        <v>192</v>
      </c>
      <c r="C27" s="118"/>
      <c r="D27" s="2"/>
      <c r="E27" s="2"/>
      <c r="F27" s="2"/>
    </row>
    <row r="28" spans="1:6" ht="15.75" x14ac:dyDescent="0.25">
      <c r="A28" s="118"/>
      <c r="B28" s="121" t="s">
        <v>193</v>
      </c>
      <c r="C28" s="118"/>
      <c r="D28" s="2"/>
      <c r="E28" s="2"/>
      <c r="F28" s="2"/>
    </row>
    <row r="29" spans="1:6" ht="15.75" x14ac:dyDescent="0.25">
      <c r="A29" s="118"/>
      <c r="B29" s="121"/>
      <c r="C29" s="118"/>
      <c r="D29" s="2"/>
      <c r="E29" s="2"/>
      <c r="F29" s="2"/>
    </row>
    <row r="30" spans="1:6" ht="15.75" x14ac:dyDescent="0.25">
      <c r="A30" s="118"/>
      <c r="B30" s="121" t="s">
        <v>194</v>
      </c>
      <c r="C30" s="118"/>
      <c r="D30" s="2"/>
      <c r="E30" s="2"/>
      <c r="F30" s="2"/>
    </row>
    <row r="31" spans="1:6" ht="15.75" x14ac:dyDescent="0.25">
      <c r="A31" s="118"/>
      <c r="B31" s="121" t="s">
        <v>195</v>
      </c>
      <c r="C31" s="118"/>
      <c r="D31" s="2"/>
      <c r="E31" s="2"/>
      <c r="F31" s="2"/>
    </row>
    <row r="32" spans="1:6" ht="15.75" x14ac:dyDescent="0.25">
      <c r="A32" s="118"/>
      <c r="B32" s="121" t="s">
        <v>196</v>
      </c>
      <c r="C32" s="118"/>
      <c r="D32" s="2"/>
      <c r="E32" s="2"/>
      <c r="F32" s="2"/>
    </row>
    <row r="33" spans="1:10" ht="15.75" x14ac:dyDescent="0.25">
      <c r="A33" s="118"/>
      <c r="B33" s="121" t="s">
        <v>197</v>
      </c>
      <c r="C33" s="118"/>
      <c r="D33" s="2"/>
      <c r="E33" s="2"/>
      <c r="F33" s="2"/>
    </row>
    <row r="34" spans="1:10" x14ac:dyDescent="0.2">
      <c r="A34" s="122"/>
      <c r="B34" s="122"/>
      <c r="C34" s="122"/>
    </row>
    <row r="35" spans="1:10" ht="15.75" x14ac:dyDescent="0.25">
      <c r="B35" s="35" t="s">
        <v>63</v>
      </c>
      <c r="C35" s="12" t="s">
        <v>64</v>
      </c>
    </row>
    <row r="36" spans="1:10" ht="15.75" x14ac:dyDescent="0.25">
      <c r="B36" s="35" t="s">
        <v>65</v>
      </c>
      <c r="C36" s="36"/>
    </row>
    <row r="37" spans="1:10" ht="15.75" x14ac:dyDescent="0.25">
      <c r="B37" s="37" t="s">
        <v>66</v>
      </c>
      <c r="C37" s="12" t="s">
        <v>67</v>
      </c>
    </row>
    <row r="38" spans="1:10" ht="15.75" x14ac:dyDescent="0.25">
      <c r="B38" s="35" t="s">
        <v>68</v>
      </c>
      <c r="C38" s="36"/>
    </row>
    <row r="39" spans="1:10" ht="15.75" x14ac:dyDescent="0.25">
      <c r="B39" s="35" t="s">
        <v>69</v>
      </c>
      <c r="C39" s="12" t="s">
        <v>70</v>
      </c>
    </row>
    <row r="40" spans="1:10" ht="15.75" x14ac:dyDescent="0.25">
      <c r="B40" s="35" t="s">
        <v>71</v>
      </c>
      <c r="C40" s="36"/>
    </row>
    <row r="41" spans="1:10" ht="15.75" x14ac:dyDescent="0.25">
      <c r="B41" s="35" t="s">
        <v>72</v>
      </c>
      <c r="C41" s="12" t="s">
        <v>73</v>
      </c>
    </row>
    <row r="42" spans="1:10" ht="15.75" x14ac:dyDescent="0.25">
      <c r="B42" s="35" t="s">
        <v>74</v>
      </c>
      <c r="C42" s="36"/>
    </row>
    <row r="43" spans="1:10" ht="15.75" x14ac:dyDescent="0.25">
      <c r="B43" s="35" t="s">
        <v>75</v>
      </c>
      <c r="C43" s="12" t="s">
        <v>67</v>
      </c>
    </row>
    <row r="44" spans="1:10" ht="15.75" x14ac:dyDescent="0.25">
      <c r="B44" s="38"/>
    </row>
    <row r="45" spans="1:10" ht="15" customHeight="1" x14ac:dyDescent="0.25">
      <c r="B45" s="39"/>
      <c r="J45" s="39" t="s">
        <v>76</v>
      </c>
    </row>
  </sheetData>
  <sheetProtection selectLockedCells="1" selectUnlockedCells="1"/>
  <phoneticPr fontId="15" type="noConversion"/>
  <pageMargins left="0.78740157480314965" right="0.19685039370078741" top="0.27559055118110237" bottom="0.47244094488188981" header="0.78740157480314965" footer="0.78740157480314965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Z28"/>
  <sheetViews>
    <sheetView zoomScale="135" zoomScaleNormal="135" workbookViewId="0">
      <selection activeCell="C33" sqref="C33"/>
    </sheetView>
  </sheetViews>
  <sheetFormatPr defaultRowHeight="12.75" x14ac:dyDescent="0.2"/>
  <cols>
    <col min="2" max="2" width="18.42578125" customWidth="1"/>
  </cols>
  <sheetData>
    <row r="1" spans="1:52" x14ac:dyDescent="0.2">
      <c r="A1" s="11" t="s">
        <v>123</v>
      </c>
      <c r="B1" s="10" t="s">
        <v>198</v>
      </c>
      <c r="C1" s="11">
        <v>3</v>
      </c>
      <c r="D1" s="14">
        <v>4</v>
      </c>
      <c r="E1" s="11">
        <v>5</v>
      </c>
      <c r="F1" s="11">
        <v>7</v>
      </c>
      <c r="G1" s="11">
        <v>9</v>
      </c>
      <c r="H1" s="11">
        <v>11</v>
      </c>
      <c r="I1" s="11">
        <v>13</v>
      </c>
      <c r="J1" s="11">
        <v>14</v>
      </c>
      <c r="K1" s="11">
        <v>15</v>
      </c>
      <c r="L1" s="11">
        <v>17</v>
      </c>
      <c r="M1" s="11">
        <v>19</v>
      </c>
      <c r="N1" s="15">
        <v>20</v>
      </c>
      <c r="O1" s="11">
        <v>21</v>
      </c>
      <c r="P1" s="11">
        <v>22</v>
      </c>
      <c r="Q1" s="11">
        <v>28</v>
      </c>
      <c r="R1" s="15">
        <v>29</v>
      </c>
      <c r="S1" s="11">
        <v>30</v>
      </c>
      <c r="T1" s="11">
        <v>31</v>
      </c>
      <c r="U1" s="11">
        <v>37</v>
      </c>
      <c r="V1" s="15">
        <v>38</v>
      </c>
      <c r="W1" s="11">
        <v>39</v>
      </c>
      <c r="X1" s="11">
        <v>40</v>
      </c>
      <c r="Y1" s="11">
        <v>46</v>
      </c>
      <c r="Z1" s="15">
        <v>47</v>
      </c>
      <c r="AA1" s="11">
        <v>48</v>
      </c>
      <c r="AB1" s="11">
        <v>49</v>
      </c>
      <c r="AC1" s="11">
        <v>55</v>
      </c>
      <c r="AD1" s="15">
        <v>56</v>
      </c>
      <c r="AE1" s="11">
        <v>57</v>
      </c>
      <c r="AF1" s="11">
        <v>58</v>
      </c>
      <c r="AG1" s="11">
        <v>60</v>
      </c>
      <c r="AH1" s="11">
        <v>64</v>
      </c>
      <c r="AI1" s="15">
        <v>65</v>
      </c>
      <c r="AJ1" s="11">
        <v>66</v>
      </c>
      <c r="AK1" s="11">
        <v>67</v>
      </c>
      <c r="AL1" s="11">
        <v>73</v>
      </c>
      <c r="AM1" s="15">
        <v>74</v>
      </c>
      <c r="AN1" s="11">
        <v>75</v>
      </c>
      <c r="AO1" s="11">
        <v>76</v>
      </c>
      <c r="AP1" s="11">
        <v>78</v>
      </c>
      <c r="AQ1" s="11">
        <v>82</v>
      </c>
      <c r="AR1" s="15">
        <v>83</v>
      </c>
      <c r="AS1" s="11">
        <v>84</v>
      </c>
      <c r="AT1" s="11">
        <v>85</v>
      </c>
      <c r="AU1" s="11">
        <v>87</v>
      </c>
      <c r="AV1" s="13"/>
      <c r="AW1" s="22"/>
      <c r="AX1" s="13"/>
      <c r="AY1" s="13"/>
      <c r="AZ1" s="13"/>
    </row>
    <row r="2" spans="1:52" x14ac:dyDescent="0.2">
      <c r="A2" s="19" t="s">
        <v>125</v>
      </c>
      <c r="B2" s="18" t="s">
        <v>103</v>
      </c>
      <c r="C2" s="16"/>
      <c r="D2" s="16"/>
      <c r="E2" s="16"/>
      <c r="F2" s="17"/>
      <c r="G2" s="13"/>
      <c r="H2" s="13"/>
      <c r="I2" s="13"/>
      <c r="J2" s="13"/>
      <c r="K2" s="13"/>
      <c r="L2" s="13"/>
      <c r="M2" s="11"/>
      <c r="N2" s="15">
        <v>36</v>
      </c>
      <c r="O2" s="11"/>
      <c r="P2" s="11"/>
      <c r="Q2" s="11"/>
      <c r="R2" s="15">
        <v>36</v>
      </c>
      <c r="S2" s="13"/>
      <c r="T2" s="13"/>
      <c r="U2" s="13"/>
      <c r="V2" s="22"/>
      <c r="W2" s="13"/>
      <c r="X2" s="13"/>
      <c r="Y2" s="13"/>
      <c r="Z2" s="22"/>
      <c r="AA2" s="13"/>
      <c r="AB2" s="13"/>
      <c r="AC2" s="13"/>
      <c r="AD2" s="22"/>
      <c r="AE2" s="13"/>
      <c r="AF2" s="13"/>
      <c r="AG2" s="13"/>
      <c r="AH2" s="13"/>
      <c r="AI2" s="22"/>
      <c r="AJ2" s="13"/>
      <c r="AK2" s="13"/>
      <c r="AL2" s="13"/>
      <c r="AM2" s="22"/>
      <c r="AN2" s="13"/>
      <c r="AO2" s="13"/>
      <c r="AP2" s="13"/>
      <c r="AQ2" s="13"/>
      <c r="AR2" s="22"/>
      <c r="AS2" s="13"/>
      <c r="AT2" s="13"/>
      <c r="AU2" s="13"/>
      <c r="AV2" s="20"/>
      <c r="AW2" s="20"/>
      <c r="AX2" s="20"/>
      <c r="AY2" s="20"/>
      <c r="AZ2" s="20"/>
    </row>
    <row r="3" spans="1:52" x14ac:dyDescent="0.2">
      <c r="A3" s="19" t="s">
        <v>199</v>
      </c>
      <c r="B3" s="20" t="s">
        <v>104</v>
      </c>
      <c r="C3" s="19">
        <v>3</v>
      </c>
      <c r="D3" s="19">
        <v>3</v>
      </c>
      <c r="E3" s="19">
        <v>7</v>
      </c>
      <c r="F3" s="19"/>
      <c r="G3" s="19">
        <v>2106</v>
      </c>
      <c r="H3" s="19">
        <v>702</v>
      </c>
      <c r="I3" s="19">
        <v>1404</v>
      </c>
      <c r="J3" s="19">
        <v>1296</v>
      </c>
      <c r="K3" s="19">
        <v>108</v>
      </c>
      <c r="L3" s="20"/>
      <c r="M3" s="19">
        <v>305</v>
      </c>
      <c r="N3" s="19">
        <v>612</v>
      </c>
      <c r="O3" s="19">
        <v>542</v>
      </c>
      <c r="P3" s="19">
        <v>70</v>
      </c>
      <c r="Q3" s="19">
        <v>397</v>
      </c>
      <c r="R3" s="19">
        <v>792</v>
      </c>
      <c r="S3" s="19">
        <v>754</v>
      </c>
      <c r="T3" s="19">
        <v>38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x14ac:dyDescent="0.2">
      <c r="A4" s="19" t="s">
        <v>200</v>
      </c>
      <c r="B4" s="20" t="s">
        <v>161</v>
      </c>
      <c r="C4" s="19">
        <v>2</v>
      </c>
      <c r="D4" s="19">
        <v>3</v>
      </c>
      <c r="E4" s="19">
        <v>5</v>
      </c>
      <c r="F4" s="19"/>
      <c r="G4" s="19">
        <v>1418</v>
      </c>
      <c r="H4" s="19">
        <v>473</v>
      </c>
      <c r="I4" s="19">
        <v>945</v>
      </c>
      <c r="J4" s="19">
        <v>885</v>
      </c>
      <c r="K4" s="19">
        <v>60</v>
      </c>
      <c r="L4" s="19"/>
      <c r="M4" s="19">
        <v>198</v>
      </c>
      <c r="N4" s="19">
        <v>397</v>
      </c>
      <c r="O4" s="19">
        <v>337</v>
      </c>
      <c r="P4" s="19">
        <v>60</v>
      </c>
      <c r="Q4" s="19">
        <v>275</v>
      </c>
      <c r="R4" s="19">
        <v>548</v>
      </c>
      <c r="S4" s="19">
        <v>545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1"/>
      <c r="AW4" s="21"/>
      <c r="AX4" s="21"/>
      <c r="AY4" s="21"/>
      <c r="AZ4" s="21"/>
    </row>
    <row r="5" spans="1:52" x14ac:dyDescent="0.2">
      <c r="A5" s="19" t="s">
        <v>201</v>
      </c>
      <c r="B5" s="20" t="s">
        <v>105</v>
      </c>
      <c r="C5" s="19">
        <v>2</v>
      </c>
      <c r="D5" s="19"/>
      <c r="E5" s="19"/>
      <c r="F5" s="19"/>
      <c r="G5" s="19">
        <v>117</v>
      </c>
      <c r="H5" s="19">
        <v>39</v>
      </c>
      <c r="I5" s="19">
        <v>78</v>
      </c>
      <c r="J5" s="19">
        <v>78</v>
      </c>
      <c r="K5" s="19"/>
      <c r="L5" s="19"/>
      <c r="M5" s="19">
        <v>17</v>
      </c>
      <c r="N5" s="19">
        <v>34</v>
      </c>
      <c r="O5" s="19">
        <v>34</v>
      </c>
      <c r="P5" s="19"/>
      <c r="Q5" s="19">
        <v>22</v>
      </c>
      <c r="R5" s="19">
        <v>44</v>
      </c>
      <c r="S5" s="19">
        <v>44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x14ac:dyDescent="0.2">
      <c r="A6" s="19" t="s">
        <v>202</v>
      </c>
      <c r="B6" s="20" t="s">
        <v>106</v>
      </c>
      <c r="C6" s="19"/>
      <c r="D6" s="21"/>
      <c r="E6" s="19">
        <v>2</v>
      </c>
      <c r="F6" s="21"/>
      <c r="G6" s="19">
        <v>175</v>
      </c>
      <c r="H6" s="19">
        <v>58</v>
      </c>
      <c r="I6" s="19">
        <v>117</v>
      </c>
      <c r="J6" s="19">
        <v>117</v>
      </c>
      <c r="K6" s="19"/>
      <c r="L6" s="19"/>
      <c r="M6" s="19">
        <v>25</v>
      </c>
      <c r="N6" s="19">
        <v>51</v>
      </c>
      <c r="O6" s="19">
        <v>51</v>
      </c>
      <c r="P6" s="19"/>
      <c r="Q6" s="19">
        <v>33</v>
      </c>
      <c r="R6" s="19">
        <v>66</v>
      </c>
      <c r="S6" s="19">
        <v>66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x14ac:dyDescent="0.2">
      <c r="A7" s="19" t="s">
        <v>164</v>
      </c>
      <c r="B7" s="20" t="s">
        <v>203</v>
      </c>
      <c r="C7" s="19"/>
      <c r="D7" s="21"/>
      <c r="E7" s="19">
        <v>2</v>
      </c>
      <c r="F7" s="19"/>
      <c r="G7" s="19">
        <v>117</v>
      </c>
      <c r="H7" s="19">
        <v>39</v>
      </c>
      <c r="I7" s="19">
        <v>78</v>
      </c>
      <c r="J7" s="19">
        <v>78</v>
      </c>
      <c r="K7" s="19"/>
      <c r="L7" s="19"/>
      <c r="M7" s="19">
        <v>17</v>
      </c>
      <c r="N7" s="19">
        <v>34</v>
      </c>
      <c r="O7" s="19">
        <v>34</v>
      </c>
      <c r="P7" s="19"/>
      <c r="Q7" s="19">
        <v>22</v>
      </c>
      <c r="R7" s="19">
        <v>44</v>
      </c>
      <c r="S7" s="19">
        <v>44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x14ac:dyDescent="0.2">
      <c r="A8" s="19" t="s">
        <v>166</v>
      </c>
      <c r="B8" s="20" t="s">
        <v>112</v>
      </c>
      <c r="C8" s="19"/>
      <c r="D8" s="21"/>
      <c r="E8" s="19">
        <v>1</v>
      </c>
      <c r="F8" s="19"/>
      <c r="G8" s="19">
        <v>117</v>
      </c>
      <c r="H8" s="19">
        <v>39</v>
      </c>
      <c r="I8" s="19">
        <v>78</v>
      </c>
      <c r="J8" s="19">
        <v>18</v>
      </c>
      <c r="K8" s="19">
        <v>60</v>
      </c>
      <c r="L8" s="19"/>
      <c r="M8" s="19">
        <v>39</v>
      </c>
      <c r="N8" s="19">
        <v>78</v>
      </c>
      <c r="O8" s="19">
        <v>18</v>
      </c>
      <c r="P8" s="19">
        <v>60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x14ac:dyDescent="0.2">
      <c r="A9" s="19" t="s">
        <v>167</v>
      </c>
      <c r="B9" s="20" t="s">
        <v>107</v>
      </c>
      <c r="C9" s="19">
        <v>2</v>
      </c>
      <c r="D9" s="21"/>
      <c r="E9" s="21"/>
      <c r="F9" s="21"/>
      <c r="G9" s="19">
        <v>259</v>
      </c>
      <c r="H9" s="19">
        <v>86</v>
      </c>
      <c r="I9" s="19">
        <v>173</v>
      </c>
      <c r="J9" s="19">
        <v>173</v>
      </c>
      <c r="K9" s="19"/>
      <c r="L9" s="19"/>
      <c r="M9" s="19">
        <v>39</v>
      </c>
      <c r="N9" s="19">
        <v>79</v>
      </c>
      <c r="O9" s="19">
        <v>79</v>
      </c>
      <c r="P9" s="19"/>
      <c r="Q9" s="19">
        <v>47</v>
      </c>
      <c r="R9" s="19">
        <v>94</v>
      </c>
      <c r="S9" s="19">
        <v>94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">
      <c r="A10" s="19" t="s">
        <v>204</v>
      </c>
      <c r="B10" s="20" t="s">
        <v>108</v>
      </c>
      <c r="C10" s="19"/>
      <c r="D10" s="21"/>
      <c r="E10" s="19">
        <v>2</v>
      </c>
      <c r="F10" s="21"/>
      <c r="G10" s="19">
        <v>176</v>
      </c>
      <c r="H10" s="19">
        <v>59</v>
      </c>
      <c r="I10" s="19">
        <v>117</v>
      </c>
      <c r="J10" s="19">
        <v>117</v>
      </c>
      <c r="K10" s="21"/>
      <c r="L10" s="21"/>
      <c r="M10" s="21"/>
      <c r="N10" s="21"/>
      <c r="O10" s="21"/>
      <c r="P10" s="21"/>
      <c r="Q10" s="19">
        <v>59</v>
      </c>
      <c r="R10" s="19">
        <v>117</v>
      </c>
      <c r="S10" s="19">
        <v>117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x14ac:dyDescent="0.2">
      <c r="A11" s="19" t="s">
        <v>168</v>
      </c>
      <c r="B11" s="20" t="s">
        <v>109</v>
      </c>
      <c r="C11" s="19"/>
      <c r="D11" s="21"/>
      <c r="E11" s="19">
        <v>2</v>
      </c>
      <c r="F11" s="21"/>
      <c r="G11" s="19">
        <v>176</v>
      </c>
      <c r="H11" s="19">
        <v>59</v>
      </c>
      <c r="I11" s="19">
        <v>117</v>
      </c>
      <c r="J11" s="19">
        <v>117</v>
      </c>
      <c r="K11" s="21"/>
      <c r="L11" s="21"/>
      <c r="M11" s="21"/>
      <c r="N11" s="21"/>
      <c r="O11" s="21"/>
      <c r="P11" s="21"/>
      <c r="Q11" s="19">
        <v>59</v>
      </c>
      <c r="R11" s="19">
        <v>117</v>
      </c>
      <c r="S11" s="19">
        <v>117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x14ac:dyDescent="0.2">
      <c r="A12" s="20" t="s">
        <v>144</v>
      </c>
      <c r="B12" s="20" t="s">
        <v>110</v>
      </c>
      <c r="C12" s="19"/>
      <c r="D12" s="19">
        <v>12</v>
      </c>
      <c r="E12" s="21"/>
      <c r="F12" s="21"/>
      <c r="G12" s="19">
        <v>176</v>
      </c>
      <c r="H12" s="19">
        <v>59</v>
      </c>
      <c r="I12" s="19">
        <v>117</v>
      </c>
      <c r="J12" s="19">
        <v>117</v>
      </c>
      <c r="K12" s="19"/>
      <c r="L12" s="19"/>
      <c r="M12" s="19">
        <v>26</v>
      </c>
      <c r="N12" s="19">
        <v>51</v>
      </c>
      <c r="O12" s="19">
        <v>51</v>
      </c>
      <c r="P12" s="19"/>
      <c r="Q12" s="19">
        <v>33</v>
      </c>
      <c r="R12" s="19">
        <v>65</v>
      </c>
      <c r="S12" s="19">
        <v>66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x14ac:dyDescent="0.2">
      <c r="A13" s="20" t="s">
        <v>169</v>
      </c>
      <c r="B13" s="20" t="s">
        <v>111</v>
      </c>
      <c r="C13" s="19"/>
      <c r="D13" s="19">
        <v>1</v>
      </c>
      <c r="E13" s="19"/>
      <c r="F13" s="19"/>
      <c r="G13" s="19">
        <v>105</v>
      </c>
      <c r="H13" s="19">
        <v>35</v>
      </c>
      <c r="I13" s="19">
        <v>70</v>
      </c>
      <c r="J13" s="19">
        <v>70</v>
      </c>
      <c r="K13" s="19"/>
      <c r="L13" s="19"/>
      <c r="M13" s="19">
        <v>35</v>
      </c>
      <c r="N13" s="19">
        <v>70</v>
      </c>
      <c r="O13" s="19">
        <v>70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x14ac:dyDescent="0.2">
      <c r="A14" s="20" t="s">
        <v>205</v>
      </c>
      <c r="B14" s="20" t="s">
        <v>206</v>
      </c>
      <c r="C14" s="19">
        <v>1</v>
      </c>
      <c r="D14" s="19"/>
      <c r="E14" s="19">
        <v>2</v>
      </c>
      <c r="F14" s="19"/>
      <c r="G14" s="19">
        <v>588</v>
      </c>
      <c r="H14" s="19">
        <v>229</v>
      </c>
      <c r="I14" s="19">
        <v>459</v>
      </c>
      <c r="J14" s="19">
        <v>411</v>
      </c>
      <c r="K14" s="19">
        <v>48</v>
      </c>
      <c r="L14" s="19"/>
      <c r="M14" s="19">
        <v>107</v>
      </c>
      <c r="N14" s="19">
        <v>215</v>
      </c>
      <c r="O14" s="19">
        <v>205</v>
      </c>
      <c r="P14" s="19">
        <v>10</v>
      </c>
      <c r="Q14" s="19">
        <v>122</v>
      </c>
      <c r="R14" s="19">
        <v>244</v>
      </c>
      <c r="S14" s="19">
        <v>206</v>
      </c>
      <c r="T14" s="19">
        <v>38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x14ac:dyDescent="0.2">
      <c r="A15" s="20" t="s">
        <v>170</v>
      </c>
      <c r="B15" s="20" t="s">
        <v>207</v>
      </c>
      <c r="C15" s="21"/>
      <c r="D15" s="21"/>
      <c r="E15" s="19">
        <v>2</v>
      </c>
      <c r="F15" s="19"/>
      <c r="G15" s="19">
        <v>234</v>
      </c>
      <c r="H15" s="19">
        <v>78</v>
      </c>
      <c r="I15" s="19">
        <v>155</v>
      </c>
      <c r="J15" s="19">
        <v>132</v>
      </c>
      <c r="K15" s="19">
        <v>24</v>
      </c>
      <c r="L15" s="19"/>
      <c r="M15" s="19">
        <v>34</v>
      </c>
      <c r="N15" s="19">
        <v>68</v>
      </c>
      <c r="O15" s="19">
        <v>58</v>
      </c>
      <c r="P15" s="19">
        <v>10</v>
      </c>
      <c r="Q15" s="19">
        <v>44</v>
      </c>
      <c r="R15" s="19">
        <v>58</v>
      </c>
      <c r="S15" s="19">
        <v>74</v>
      </c>
      <c r="T15" s="19">
        <v>14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x14ac:dyDescent="0.2">
      <c r="A16" s="20" t="s">
        <v>208</v>
      </c>
      <c r="B16" s="20" t="s">
        <v>209</v>
      </c>
      <c r="C16" s="19"/>
      <c r="D16" s="19"/>
      <c r="E16" s="19">
        <v>1</v>
      </c>
      <c r="F16" s="19"/>
      <c r="G16" s="19">
        <v>220</v>
      </c>
      <c r="H16" s="19">
        <v>73</v>
      </c>
      <c r="I16" s="19">
        <v>147</v>
      </c>
      <c r="J16" s="19">
        <v>147</v>
      </c>
      <c r="K16" s="19"/>
      <c r="L16" s="19"/>
      <c r="M16" s="19">
        <v>73</v>
      </c>
      <c r="N16" s="19">
        <v>147</v>
      </c>
      <c r="O16" s="19">
        <v>147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x14ac:dyDescent="0.2">
      <c r="A17" s="20" t="s">
        <v>149</v>
      </c>
      <c r="B17" s="20" t="s">
        <v>160</v>
      </c>
      <c r="C17" s="19">
        <v>2</v>
      </c>
      <c r="D17" s="21"/>
      <c r="E17" s="21"/>
      <c r="F17" s="21"/>
      <c r="G17" s="19">
        <v>234</v>
      </c>
      <c r="H17" s="19">
        <v>78</v>
      </c>
      <c r="I17" s="19">
        <v>156</v>
      </c>
      <c r="J17" s="19">
        <v>132</v>
      </c>
      <c r="K17" s="19">
        <v>24</v>
      </c>
      <c r="L17" s="19"/>
      <c r="M17" s="19"/>
      <c r="N17" s="19"/>
      <c r="O17" s="19"/>
      <c r="P17" s="19"/>
      <c r="Q17" s="19">
        <v>78</v>
      </c>
      <c r="R17" s="19">
        <v>156</v>
      </c>
      <c r="S17" s="19">
        <v>132</v>
      </c>
      <c r="T17" s="19">
        <v>24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19">
        <v>36</v>
      </c>
      <c r="AX17" s="21"/>
      <c r="AY17" s="21"/>
      <c r="AZ17" s="21"/>
    </row>
    <row r="18" spans="1:52" x14ac:dyDescent="0.2">
      <c r="A18" s="19" t="s">
        <v>171</v>
      </c>
      <c r="B18" s="20" t="s">
        <v>162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19">
        <v>36</v>
      </c>
      <c r="W18" s="21"/>
      <c r="X18" s="21"/>
      <c r="Y18" s="21"/>
      <c r="Z18" s="19">
        <v>36</v>
      </c>
      <c r="AA18" s="21"/>
      <c r="AB18" s="21"/>
      <c r="AC18" s="21"/>
      <c r="AD18" s="19">
        <v>36</v>
      </c>
      <c r="AE18" s="21"/>
      <c r="AF18" s="21"/>
      <c r="AG18" s="21"/>
      <c r="AH18" s="21"/>
      <c r="AI18" s="19">
        <v>36</v>
      </c>
      <c r="AJ18" s="21"/>
      <c r="AK18" s="21"/>
      <c r="AL18" s="21"/>
      <c r="AM18" s="19">
        <v>36</v>
      </c>
      <c r="AN18" s="21"/>
      <c r="AO18" s="21"/>
      <c r="AP18" s="21"/>
      <c r="AQ18" s="21"/>
      <c r="AR18" s="19">
        <v>36</v>
      </c>
      <c r="AS18" s="21"/>
      <c r="AT18" s="21"/>
      <c r="AU18" s="21"/>
      <c r="AV18" s="19">
        <v>148</v>
      </c>
      <c r="AW18" s="19">
        <v>288</v>
      </c>
      <c r="AX18" s="19">
        <v>84</v>
      </c>
      <c r="AY18" s="19">
        <v>174</v>
      </c>
      <c r="AZ18" s="19">
        <v>30</v>
      </c>
    </row>
    <row r="19" spans="1:52" x14ac:dyDescent="0.2">
      <c r="A19" s="20" t="s">
        <v>210</v>
      </c>
      <c r="B19" s="10"/>
      <c r="C19" s="19">
        <v>11</v>
      </c>
      <c r="D19" s="19">
        <v>11</v>
      </c>
      <c r="E19" s="19">
        <v>9</v>
      </c>
      <c r="F19" s="19">
        <v>1</v>
      </c>
      <c r="G19" s="19">
        <v>4536</v>
      </c>
      <c r="H19" s="19">
        <v>1512</v>
      </c>
      <c r="I19" s="19">
        <v>3024</v>
      </c>
      <c r="J19" s="19">
        <v>1416</v>
      </c>
      <c r="K19" s="19">
        <v>1818</v>
      </c>
      <c r="L19" s="19">
        <v>90</v>
      </c>
      <c r="M19" s="19"/>
      <c r="N19" s="19"/>
      <c r="O19" s="19"/>
      <c r="P19" s="19"/>
      <c r="Q19" s="19"/>
      <c r="R19" s="19"/>
      <c r="S19" s="19"/>
      <c r="T19" s="19"/>
      <c r="U19" s="19">
        <v>312</v>
      </c>
      <c r="V19" s="19">
        <v>612</v>
      </c>
      <c r="W19" s="19">
        <v>362</v>
      </c>
      <c r="X19" s="19">
        <v>250</v>
      </c>
      <c r="Y19" s="19">
        <v>224</v>
      </c>
      <c r="Z19" s="19">
        <v>469</v>
      </c>
      <c r="AA19" s="19">
        <v>244</v>
      </c>
      <c r="AB19" s="19">
        <v>224</v>
      </c>
      <c r="AC19" s="19">
        <v>258</v>
      </c>
      <c r="AD19" s="19">
        <v>504</v>
      </c>
      <c r="AE19" s="19">
        <v>198</v>
      </c>
      <c r="AF19" s="19">
        <v>276</v>
      </c>
      <c r="AG19" s="19">
        <v>30</v>
      </c>
      <c r="AH19" s="19">
        <v>276</v>
      </c>
      <c r="AI19" s="19">
        <v>576</v>
      </c>
      <c r="AJ19" s="19">
        <v>296</v>
      </c>
      <c r="AK19" s="19">
        <v>280</v>
      </c>
      <c r="AL19" s="19">
        <v>294</v>
      </c>
      <c r="AM19" s="19">
        <v>576</v>
      </c>
      <c r="AN19" s="19">
        <v>232</v>
      </c>
      <c r="AO19" s="19">
        <v>314</v>
      </c>
      <c r="AP19" s="19">
        <v>30</v>
      </c>
      <c r="AQ19" s="19">
        <v>148</v>
      </c>
      <c r="AR19" s="19">
        <v>288</v>
      </c>
      <c r="AS19" s="19">
        <v>84</v>
      </c>
      <c r="AT19" s="19">
        <v>174</v>
      </c>
      <c r="AU19" s="19">
        <v>30</v>
      </c>
      <c r="AV19" s="19">
        <v>20</v>
      </c>
      <c r="AW19" s="19">
        <v>32</v>
      </c>
      <c r="AX19" s="19"/>
      <c r="AY19" s="19">
        <v>32</v>
      </c>
      <c r="AZ19" s="21"/>
    </row>
    <row r="20" spans="1:52" x14ac:dyDescent="0.2">
      <c r="A20" s="20" t="s">
        <v>211</v>
      </c>
      <c r="B20" s="20" t="s">
        <v>212</v>
      </c>
      <c r="C20" s="19"/>
      <c r="D20" s="19">
        <v>6</v>
      </c>
      <c r="E20" s="19">
        <v>3</v>
      </c>
      <c r="F20" s="19"/>
      <c r="G20" s="19">
        <v>648</v>
      </c>
      <c r="H20" s="19">
        <v>216</v>
      </c>
      <c r="I20" s="19">
        <v>432</v>
      </c>
      <c r="J20" s="19">
        <v>96</v>
      </c>
      <c r="K20" s="19">
        <v>336</v>
      </c>
      <c r="L20" s="19"/>
      <c r="M20" s="19"/>
      <c r="N20" s="19"/>
      <c r="O20" s="19"/>
      <c r="P20" s="19"/>
      <c r="Q20" s="19"/>
      <c r="R20" s="19"/>
      <c r="S20" s="19"/>
      <c r="T20" s="19"/>
      <c r="U20" s="19">
        <v>40</v>
      </c>
      <c r="V20" s="19">
        <v>68</v>
      </c>
      <c r="W20" s="19"/>
      <c r="X20" s="19">
        <v>68</v>
      </c>
      <c r="Y20" s="19">
        <v>40</v>
      </c>
      <c r="Z20" s="19">
        <v>100</v>
      </c>
      <c r="AA20" s="19">
        <v>48</v>
      </c>
      <c r="AB20" s="19">
        <v>52</v>
      </c>
      <c r="AC20" s="19">
        <v>34</v>
      </c>
      <c r="AD20" s="19">
        <v>56</v>
      </c>
      <c r="AE20" s="19"/>
      <c r="AF20" s="19">
        <v>56</v>
      </c>
      <c r="AG20" s="19"/>
      <c r="AH20" s="19">
        <v>44</v>
      </c>
      <c r="AI20" s="19">
        <v>112</v>
      </c>
      <c r="AJ20" s="19">
        <v>48</v>
      </c>
      <c r="AK20" s="19">
        <v>64</v>
      </c>
      <c r="AL20" s="19">
        <v>38</v>
      </c>
      <c r="AM20" s="19">
        <v>64</v>
      </c>
      <c r="AN20" s="19"/>
      <c r="AO20" s="19">
        <v>64</v>
      </c>
      <c r="AP20" s="19"/>
      <c r="AQ20" s="19">
        <v>20</v>
      </c>
      <c r="AR20" s="19">
        <v>32</v>
      </c>
      <c r="AS20" s="19"/>
      <c r="AT20" s="19">
        <v>32</v>
      </c>
      <c r="AU20" s="21"/>
      <c r="AV20" s="20"/>
      <c r="AW20" s="20"/>
      <c r="AX20" s="20"/>
      <c r="AY20" s="20"/>
      <c r="AZ20" s="20"/>
    </row>
    <row r="21" spans="1:52" x14ac:dyDescent="0.2">
      <c r="A21" s="20" t="s">
        <v>213</v>
      </c>
      <c r="B21" s="20" t="s">
        <v>107</v>
      </c>
      <c r="C21" s="20"/>
      <c r="D21" s="20"/>
      <c r="E21" s="19">
        <v>6</v>
      </c>
      <c r="F21" s="19"/>
      <c r="G21" s="19">
        <v>54</v>
      </c>
      <c r="H21" s="19">
        <v>6</v>
      </c>
      <c r="I21" s="19">
        <v>48</v>
      </c>
      <c r="J21" s="19">
        <v>48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>
        <v>6</v>
      </c>
      <c r="AI21" s="19">
        <v>48</v>
      </c>
      <c r="AJ21" s="19">
        <v>48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x14ac:dyDescent="0.2">
      <c r="A22" s="20" t="s">
        <v>214</v>
      </c>
      <c r="B22" s="20" t="s">
        <v>106</v>
      </c>
      <c r="C22" s="20"/>
      <c r="D22" s="19"/>
      <c r="E22" s="19">
        <v>4</v>
      </c>
      <c r="F22" s="19"/>
      <c r="G22" s="19">
        <v>54</v>
      </c>
      <c r="H22" s="19">
        <v>6</v>
      </c>
      <c r="I22" s="19">
        <v>48</v>
      </c>
      <c r="J22" s="19">
        <v>48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v>6</v>
      </c>
      <c r="Z22" s="19">
        <v>48</v>
      </c>
      <c r="AA22" s="19">
        <v>48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9">
        <v>4</v>
      </c>
      <c r="AW22" s="19">
        <v>16</v>
      </c>
      <c r="AX22" s="19"/>
      <c r="AY22" s="19">
        <v>16</v>
      </c>
      <c r="AZ22" s="20"/>
    </row>
    <row r="23" spans="1:52" x14ac:dyDescent="0.2">
      <c r="A23" s="20" t="s">
        <v>172</v>
      </c>
      <c r="B23" s="20" t="s">
        <v>119</v>
      </c>
      <c r="C23" s="20"/>
      <c r="D23" s="20"/>
      <c r="E23" s="19">
        <v>8</v>
      </c>
      <c r="F23" s="19"/>
      <c r="G23" s="19">
        <v>204</v>
      </c>
      <c r="H23" s="19">
        <v>36</v>
      </c>
      <c r="I23" s="19">
        <v>168</v>
      </c>
      <c r="J23" s="19"/>
      <c r="K23" s="19">
        <v>168</v>
      </c>
      <c r="L23" s="19"/>
      <c r="M23" s="19"/>
      <c r="N23" s="19"/>
      <c r="O23" s="19"/>
      <c r="P23" s="19"/>
      <c r="Q23" s="19"/>
      <c r="R23" s="19"/>
      <c r="S23" s="19"/>
      <c r="T23" s="19"/>
      <c r="U23" s="19">
        <v>6</v>
      </c>
      <c r="V23" s="19">
        <v>34</v>
      </c>
      <c r="W23" s="19"/>
      <c r="X23" s="19">
        <v>34</v>
      </c>
      <c r="Y23" s="19">
        <v>8</v>
      </c>
      <c r="Z23" s="19">
        <v>26</v>
      </c>
      <c r="AA23" s="19"/>
      <c r="AB23" s="19">
        <v>26</v>
      </c>
      <c r="AC23" s="19">
        <v>6</v>
      </c>
      <c r="AD23" s="19">
        <v>28</v>
      </c>
      <c r="AE23" s="19"/>
      <c r="AF23" s="19">
        <v>28</v>
      </c>
      <c r="AG23" s="19"/>
      <c r="AH23" s="19">
        <v>6</v>
      </c>
      <c r="AI23" s="19">
        <v>32</v>
      </c>
      <c r="AJ23" s="19"/>
      <c r="AK23" s="19">
        <v>32</v>
      </c>
      <c r="AL23" s="19">
        <v>6</v>
      </c>
      <c r="AM23" s="19">
        <v>32</v>
      </c>
      <c r="AN23" s="19"/>
      <c r="AO23" s="19">
        <v>32</v>
      </c>
      <c r="AP23" s="19"/>
      <c r="AQ23" s="19">
        <v>4</v>
      </c>
      <c r="AR23" s="19">
        <v>16</v>
      </c>
      <c r="AS23" s="19"/>
      <c r="AT23" s="19">
        <v>16</v>
      </c>
      <c r="AU23" s="20"/>
      <c r="AV23" s="19">
        <v>16</v>
      </c>
      <c r="AW23" s="19">
        <v>16</v>
      </c>
      <c r="AX23" s="19"/>
      <c r="AY23" s="19">
        <v>16</v>
      </c>
      <c r="AZ23" s="20"/>
    </row>
    <row r="24" spans="1:52" ht="17.25" x14ac:dyDescent="0.2">
      <c r="A24" s="19" t="s">
        <v>173</v>
      </c>
      <c r="B24" s="10" t="s">
        <v>120</v>
      </c>
      <c r="C24" s="19"/>
      <c r="D24" s="401">
        <v>345678</v>
      </c>
      <c r="E24" s="401"/>
      <c r="F24" s="19"/>
      <c r="G24" s="19">
        <v>336</v>
      </c>
      <c r="H24" s="19">
        <v>168</v>
      </c>
      <c r="I24" s="19">
        <v>168</v>
      </c>
      <c r="J24" s="19"/>
      <c r="K24" s="19">
        <v>168</v>
      </c>
      <c r="L24" s="19"/>
      <c r="M24" s="19"/>
      <c r="N24" s="19"/>
      <c r="O24" s="19"/>
      <c r="P24" s="19"/>
      <c r="Q24" s="19"/>
      <c r="R24" s="19"/>
      <c r="S24" s="19"/>
      <c r="T24" s="19"/>
      <c r="U24" s="19">
        <v>34</v>
      </c>
      <c r="V24" s="19">
        <v>34</v>
      </c>
      <c r="W24" s="19"/>
      <c r="X24" s="19">
        <v>34</v>
      </c>
      <c r="Y24" s="19">
        <v>26</v>
      </c>
      <c r="Z24" s="19">
        <v>26</v>
      </c>
      <c r="AA24" s="19"/>
      <c r="AB24" s="19">
        <v>26</v>
      </c>
      <c r="AC24" s="19">
        <v>28</v>
      </c>
      <c r="AD24" s="19">
        <v>28</v>
      </c>
      <c r="AE24" s="19"/>
      <c r="AF24" s="19">
        <v>28</v>
      </c>
      <c r="AG24" s="19"/>
      <c r="AH24" s="19">
        <v>32</v>
      </c>
      <c r="AI24" s="19">
        <v>32</v>
      </c>
      <c r="AJ24" s="19"/>
      <c r="AK24" s="19">
        <v>32</v>
      </c>
      <c r="AL24" s="19">
        <v>32</v>
      </c>
      <c r="AM24" s="19">
        <v>32</v>
      </c>
      <c r="AN24" s="19"/>
      <c r="AO24" s="19">
        <v>32</v>
      </c>
      <c r="AP24" s="19"/>
      <c r="AQ24" s="19">
        <v>16</v>
      </c>
      <c r="AR24" s="19">
        <v>16</v>
      </c>
      <c r="AS24" s="19"/>
      <c r="AT24" s="19">
        <v>16</v>
      </c>
      <c r="AU24" s="20"/>
      <c r="AV24" s="20"/>
      <c r="AW24" s="20"/>
      <c r="AX24" s="20"/>
      <c r="AY24" s="20"/>
      <c r="AZ24" s="20"/>
    </row>
    <row r="25" spans="1:52" x14ac:dyDescent="0.2">
      <c r="A25" s="20" t="s">
        <v>215</v>
      </c>
      <c r="B25" s="20" t="s">
        <v>112</v>
      </c>
      <c r="C25" s="20"/>
      <c r="D25" s="19">
        <v>2</v>
      </c>
      <c r="E25" s="19">
        <v>1</v>
      </c>
      <c r="F25" s="19"/>
      <c r="G25" s="19">
        <v>288</v>
      </c>
      <c r="H25" s="19">
        <v>96</v>
      </c>
      <c r="I25" s="19">
        <v>192</v>
      </c>
      <c r="J25" s="19">
        <v>116</v>
      </c>
      <c r="K25" s="19">
        <v>76</v>
      </c>
      <c r="L25" s="19"/>
      <c r="M25" s="19"/>
      <c r="N25" s="19"/>
      <c r="O25" s="19"/>
      <c r="P25" s="19"/>
      <c r="Q25" s="19"/>
      <c r="R25" s="19"/>
      <c r="S25" s="19"/>
      <c r="T25" s="19"/>
      <c r="U25" s="19">
        <v>30</v>
      </c>
      <c r="V25" s="19">
        <v>60</v>
      </c>
      <c r="W25" s="19">
        <v>56</v>
      </c>
      <c r="X25" s="19">
        <v>4</v>
      </c>
      <c r="Y25" s="19"/>
      <c r="Z25" s="19"/>
      <c r="AA25" s="19"/>
      <c r="AB25" s="19"/>
      <c r="AC25" s="19"/>
      <c r="AD25" s="19"/>
      <c r="AE25" s="19"/>
      <c r="AF25" s="19"/>
      <c r="AG25" s="19"/>
      <c r="AH25" s="19">
        <v>66</v>
      </c>
      <c r="AI25" s="19">
        <v>132</v>
      </c>
      <c r="AJ25" s="19">
        <v>60</v>
      </c>
      <c r="AK25" s="19">
        <v>72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x14ac:dyDescent="0.2">
      <c r="A26" s="20" t="s">
        <v>174</v>
      </c>
      <c r="B26" s="20" t="s">
        <v>216</v>
      </c>
      <c r="C26" s="20"/>
      <c r="D26" s="20"/>
      <c r="E26" s="19">
        <v>3</v>
      </c>
      <c r="F26" s="19"/>
      <c r="G26" s="19">
        <v>90</v>
      </c>
      <c r="H26" s="19">
        <v>30</v>
      </c>
      <c r="I26" s="19">
        <v>60</v>
      </c>
      <c r="J26" s="19">
        <v>56</v>
      </c>
      <c r="K26" s="19">
        <v>4</v>
      </c>
      <c r="L26" s="19"/>
      <c r="M26" s="19"/>
      <c r="N26" s="19"/>
      <c r="O26" s="19"/>
      <c r="P26" s="19"/>
      <c r="Q26" s="19"/>
      <c r="R26" s="19"/>
      <c r="S26" s="19"/>
      <c r="T26" s="19"/>
      <c r="U26" s="19">
        <v>30</v>
      </c>
      <c r="V26" s="19">
        <v>60</v>
      </c>
      <c r="W26" s="19">
        <v>56</v>
      </c>
      <c r="X26" s="19">
        <v>4</v>
      </c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x14ac:dyDescent="0.2">
      <c r="A27" s="20" t="s">
        <v>217</v>
      </c>
      <c r="B27" s="20" t="s">
        <v>218</v>
      </c>
      <c r="C27" s="19"/>
      <c r="D27" s="19">
        <v>3</v>
      </c>
      <c r="E27" s="19"/>
      <c r="F27" s="19"/>
      <c r="G27" s="19">
        <v>150</v>
      </c>
      <c r="H27" s="19">
        <v>50</v>
      </c>
      <c r="I27" s="19">
        <v>100</v>
      </c>
      <c r="J27" s="19">
        <v>28</v>
      </c>
      <c r="K27" s="19">
        <v>72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>
        <v>50</v>
      </c>
      <c r="AI27" s="19">
        <v>100</v>
      </c>
      <c r="AJ27" s="19">
        <v>28</v>
      </c>
      <c r="AK27" s="19">
        <v>72</v>
      </c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x14ac:dyDescent="0.2">
      <c r="A28" s="20" t="s">
        <v>219</v>
      </c>
      <c r="B28" s="20"/>
      <c r="C28" s="20"/>
      <c r="D28" s="20">
        <v>5</v>
      </c>
      <c r="E28" s="20"/>
      <c r="F28" s="20"/>
      <c r="G28" s="20">
        <v>48</v>
      </c>
      <c r="H28" s="20">
        <v>16</v>
      </c>
      <c r="I28" s="20">
        <v>32</v>
      </c>
      <c r="J28" s="20">
        <v>32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>
        <v>16</v>
      </c>
      <c r="AI28" s="20">
        <v>32</v>
      </c>
      <c r="AJ28" s="20">
        <v>32</v>
      </c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</sheetData>
  <sheetProtection selectLockedCells="1" selectUnlockedCells="1"/>
  <mergeCells count="1">
    <mergeCell ref="D24:E2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Z28"/>
  <sheetViews>
    <sheetView zoomScale="135" zoomScaleNormal="135" workbookViewId="0">
      <selection activeCell="G23" sqref="G23"/>
    </sheetView>
  </sheetViews>
  <sheetFormatPr defaultRowHeight="12.75" x14ac:dyDescent="0.2"/>
  <sheetData>
    <row r="1" spans="1:52" x14ac:dyDescent="0.2">
      <c r="A1" s="20"/>
      <c r="B1" s="20"/>
      <c r="C1" s="19"/>
      <c r="D1" s="2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</row>
    <row r="2" spans="1:52" x14ac:dyDescent="0.2">
      <c r="A2" s="20"/>
      <c r="B2" s="20"/>
      <c r="C2" s="19"/>
      <c r="D2" s="21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x14ac:dyDescent="0.2">
      <c r="A3" s="20"/>
      <c r="B3" s="20"/>
      <c r="C3" s="19"/>
      <c r="D3" s="21"/>
      <c r="E3" s="21"/>
      <c r="F3" s="21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x14ac:dyDescent="0.2">
      <c r="A4" s="20"/>
      <c r="B4" s="20"/>
      <c r="C4" s="19"/>
      <c r="D4" s="21"/>
      <c r="E4" s="19"/>
      <c r="F4" s="21"/>
      <c r="G4" s="19"/>
      <c r="H4" s="19"/>
      <c r="I4" s="19"/>
      <c r="J4" s="19"/>
      <c r="K4" s="21"/>
      <c r="L4" s="21"/>
      <c r="M4" s="21"/>
      <c r="N4" s="21"/>
      <c r="O4" s="21"/>
      <c r="P4" s="21"/>
      <c r="Q4" s="21"/>
      <c r="R4" s="19"/>
      <c r="S4" s="19"/>
      <c r="T4" s="19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x14ac:dyDescent="0.2">
      <c r="A5" s="20"/>
      <c r="B5" s="20"/>
      <c r="C5" s="19"/>
      <c r="D5" s="21"/>
      <c r="E5" s="19"/>
      <c r="F5" s="21"/>
      <c r="G5" s="19"/>
      <c r="H5" s="19"/>
      <c r="I5" s="19"/>
      <c r="J5" s="19"/>
      <c r="K5" s="21"/>
      <c r="L5" s="21"/>
      <c r="M5" s="21"/>
      <c r="N5" s="21"/>
      <c r="O5" s="21"/>
      <c r="P5" s="21"/>
      <c r="Q5" s="21"/>
      <c r="R5" s="19"/>
      <c r="S5" s="19"/>
      <c r="T5" s="19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x14ac:dyDescent="0.2">
      <c r="A6" s="20"/>
      <c r="B6" s="20"/>
      <c r="C6" s="19"/>
      <c r="D6" s="19"/>
      <c r="E6" s="21"/>
      <c r="F6" s="2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x14ac:dyDescent="0.2">
      <c r="A7" s="20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x14ac:dyDescent="0.2">
      <c r="A8" s="20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x14ac:dyDescent="0.2">
      <c r="A9" s="20"/>
      <c r="B9" s="20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x14ac:dyDescent="0.2">
      <c r="A11" s="20"/>
      <c r="B11" s="20"/>
      <c r="C11" s="1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x14ac:dyDescent="0.2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x14ac:dyDescent="0.2">
      <c r="A13" s="19"/>
      <c r="B13" s="20"/>
      <c r="C13" s="1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x14ac:dyDescent="0.2">
      <c r="A14" s="20"/>
      <c r="B14" s="1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x14ac:dyDescent="0.2">
      <c r="A19" s="19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</sheetData>
  <sheetProtection selectLockedCells="1" selectUnlockedCells="1"/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титул</vt:lpstr>
      <vt:lpstr>сводные</vt:lpstr>
      <vt:lpstr>График УП </vt:lpstr>
      <vt:lpstr>План</vt:lpstr>
      <vt:lpstr>вариативка</vt:lpstr>
      <vt:lpstr>кабинеты</vt:lpstr>
      <vt:lpstr>Лист2</vt:lpstr>
      <vt:lpstr>Лист3</vt:lpstr>
      <vt:lpstr>вариативка!Область_печати</vt:lpstr>
      <vt:lpstr>кабинеты!Область_печати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Олеся А. Панфилова</cp:lastModifiedBy>
  <cp:lastPrinted>2018-01-30T09:36:11Z</cp:lastPrinted>
  <dcterms:created xsi:type="dcterms:W3CDTF">2013-04-29T04:27:03Z</dcterms:created>
  <dcterms:modified xsi:type="dcterms:W3CDTF">2018-02-21T13:28:33Z</dcterms:modified>
</cp:coreProperties>
</file>