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20" yWindow="165" windowWidth="15180" windowHeight="8775"/>
  </bookViews>
  <sheets>
    <sheet name="титул" sheetId="2" r:id="rId1"/>
    <sheet name="свод" sheetId="7" r:id="rId2"/>
    <sheet name="График" sheetId="8" r:id="rId3"/>
    <sheet name="план " sheetId="5" r:id="rId4"/>
    <sheet name="пояснит записка" sheetId="9" r:id="rId5"/>
    <sheet name="вариативка " sheetId="10" r:id="rId6"/>
    <sheet name="кабинеты" sheetId="4" r:id="rId7"/>
  </sheets>
  <definedNames>
    <definedName name="_xlnm.Print_Area" localSheetId="5">'вариативка '!$A$1:$D$16</definedName>
    <definedName name="_xlnm.Print_Area" localSheetId="3">'план '!$A$1:$S$75</definedName>
    <definedName name="_xlnm.Print_Area" localSheetId="4">'пояснит записка'!$A$1:$A$19</definedName>
    <definedName name="_xlnm.Print_Area" localSheetId="0">титул!$A$1:$A$55</definedName>
  </definedNames>
  <calcPr calcId="145621"/>
</workbook>
</file>

<file path=xl/calcChain.xml><?xml version="1.0" encoding="utf-8"?>
<calcChain xmlns="http://schemas.openxmlformats.org/spreadsheetml/2006/main">
  <c r="C15" i="10" l="1"/>
  <c r="J47" i="5" l="1"/>
  <c r="J34" i="5"/>
  <c r="K34" i="5"/>
  <c r="L34" i="5"/>
  <c r="M34" i="5"/>
  <c r="N34" i="5"/>
  <c r="O34" i="5"/>
  <c r="P34" i="5"/>
  <c r="Q34" i="5"/>
  <c r="R34" i="5"/>
  <c r="S34" i="5"/>
  <c r="N16" i="5"/>
  <c r="O16" i="5"/>
  <c r="P16" i="5"/>
  <c r="Q16" i="5"/>
  <c r="R16" i="5"/>
  <c r="S16" i="5"/>
  <c r="N8" i="5"/>
  <c r="O8" i="5"/>
  <c r="P8" i="5"/>
  <c r="Q8" i="5"/>
  <c r="R8" i="5"/>
  <c r="S8" i="5"/>
  <c r="J51" i="5"/>
  <c r="K51" i="5"/>
  <c r="L51" i="5"/>
  <c r="M51" i="5"/>
  <c r="N51" i="5"/>
  <c r="O51" i="5"/>
  <c r="P51" i="5"/>
  <c r="Q51" i="5"/>
  <c r="R51" i="5"/>
  <c r="S51" i="5"/>
  <c r="I44" i="5"/>
  <c r="H44" i="5" s="1"/>
  <c r="G44" i="5" s="1"/>
  <c r="G10" i="5"/>
  <c r="G12" i="5"/>
  <c r="G9" i="5"/>
  <c r="H10" i="5"/>
  <c r="H11" i="5"/>
  <c r="G11" i="5" s="1"/>
  <c r="H12" i="5"/>
  <c r="H13" i="5"/>
  <c r="G13" i="5" s="1"/>
  <c r="H14" i="5"/>
  <c r="G14" i="5" s="1"/>
  <c r="H15" i="5"/>
  <c r="G15" i="5" s="1"/>
  <c r="H17" i="5"/>
  <c r="G17" i="5" s="1"/>
  <c r="H18" i="5"/>
  <c r="G18" i="5" s="1"/>
  <c r="H19" i="5"/>
  <c r="G19" i="5" s="1"/>
  <c r="H20" i="5"/>
  <c r="G20" i="5" s="1"/>
  <c r="H21" i="5"/>
  <c r="G21" i="5" s="1"/>
  <c r="H22" i="5"/>
  <c r="G22" i="5" s="1"/>
  <c r="H23" i="5"/>
  <c r="G23" i="5" s="1"/>
  <c r="H9" i="5"/>
  <c r="C33" i="5" l="1"/>
  <c r="D33" i="5"/>
  <c r="D65" i="5" s="1"/>
  <c r="E33" i="5"/>
  <c r="C7" i="5"/>
  <c r="D7" i="5"/>
  <c r="E7" i="5"/>
  <c r="E65" i="5" s="1"/>
  <c r="I45" i="5"/>
  <c r="H45" i="5" s="1"/>
  <c r="G45" i="5" s="1"/>
  <c r="H64" i="5"/>
  <c r="G64" i="5"/>
  <c r="I64" i="5"/>
  <c r="T68" i="5"/>
  <c r="P62" i="5"/>
  <c r="Q62" i="5"/>
  <c r="R62" i="5"/>
  <c r="S62" i="5"/>
  <c r="L62" i="5"/>
  <c r="M62" i="5"/>
  <c r="N62" i="5"/>
  <c r="O62" i="5"/>
  <c r="I62" i="5"/>
  <c r="N71" i="5"/>
  <c r="O71" i="5"/>
  <c r="P71" i="5"/>
  <c r="Q71" i="5"/>
  <c r="T71" i="5" s="1"/>
  <c r="R71" i="5"/>
  <c r="S71" i="5"/>
  <c r="G8" i="5"/>
  <c r="G7" i="5"/>
  <c r="H8" i="5"/>
  <c r="I8" i="5"/>
  <c r="I7" i="5"/>
  <c r="I16" i="5"/>
  <c r="H16" i="5" s="1"/>
  <c r="G16" i="5" s="1"/>
  <c r="J8" i="5"/>
  <c r="J16" i="5"/>
  <c r="J7" i="5" s="1"/>
  <c r="K8" i="5"/>
  <c r="K7" i="5" s="1"/>
  <c r="K16" i="5"/>
  <c r="L8" i="5"/>
  <c r="L7" i="5" s="1"/>
  <c r="L69" i="5" s="1"/>
  <c r="L16" i="5"/>
  <c r="M8" i="5"/>
  <c r="M7" i="5"/>
  <c r="M16" i="5"/>
  <c r="L29" i="5"/>
  <c r="L24" i="5"/>
  <c r="M29" i="5"/>
  <c r="M69" i="5" s="1"/>
  <c r="M66" i="5" s="1"/>
  <c r="M67" i="5" s="1"/>
  <c r="M24" i="5"/>
  <c r="N22" i="5"/>
  <c r="N7" i="5" s="1"/>
  <c r="N65" i="5" s="1"/>
  <c r="N29" i="5"/>
  <c r="N69" i="5" s="1"/>
  <c r="N66" i="5" s="1"/>
  <c r="N67" i="5" s="1"/>
  <c r="N24" i="5"/>
  <c r="O22" i="5"/>
  <c r="O7" i="5" s="1"/>
  <c r="O29" i="5"/>
  <c r="O24" i="5"/>
  <c r="P22" i="5"/>
  <c r="P7" i="5"/>
  <c r="P29" i="5"/>
  <c r="P69" i="5" s="1"/>
  <c r="P66" i="5" s="1"/>
  <c r="P67" i="5" s="1"/>
  <c r="P24" i="5"/>
  <c r="Q22" i="5"/>
  <c r="Q7" i="5" s="1"/>
  <c r="Q29" i="5"/>
  <c r="Q24" i="5"/>
  <c r="R7" i="5"/>
  <c r="R22" i="5"/>
  <c r="R29" i="5"/>
  <c r="R24" i="5"/>
  <c r="R69" i="5" s="1"/>
  <c r="R66" i="5" s="1"/>
  <c r="R67" i="5" s="1"/>
  <c r="S7" i="5"/>
  <c r="S22" i="5"/>
  <c r="S29" i="5"/>
  <c r="S24" i="5"/>
  <c r="S69" i="5" s="1"/>
  <c r="S66" i="5" s="1"/>
  <c r="S67" i="5" s="1"/>
  <c r="L70" i="5"/>
  <c r="M70" i="5"/>
  <c r="N70" i="5"/>
  <c r="O70" i="5"/>
  <c r="P70" i="5"/>
  <c r="Q70" i="5"/>
  <c r="R70" i="5"/>
  <c r="S70" i="5"/>
  <c r="L71" i="5"/>
  <c r="M71" i="5"/>
  <c r="T72" i="5"/>
  <c r="C65" i="5"/>
  <c r="T73" i="5"/>
  <c r="T74" i="5"/>
  <c r="T75" i="5"/>
  <c r="R58" i="5"/>
  <c r="O47" i="5"/>
  <c r="O46" i="5" s="1"/>
  <c r="P47" i="5"/>
  <c r="P46" i="5" s="1"/>
  <c r="P33" i="5" s="1"/>
  <c r="P65" i="5" s="1"/>
  <c r="Q47" i="5"/>
  <c r="R47" i="5"/>
  <c r="R46" i="5" s="1"/>
  <c r="R33" i="5" s="1"/>
  <c r="R65" i="5" s="1"/>
  <c r="S58" i="5"/>
  <c r="C6" i="8"/>
  <c r="D6" i="8"/>
  <c r="E6" i="8"/>
  <c r="F6" i="8" s="1"/>
  <c r="G6" i="8" s="1"/>
  <c r="H6" i="8" s="1"/>
  <c r="I6" i="8" s="1"/>
  <c r="J6" i="8" s="1"/>
  <c r="K6" i="8" s="1"/>
  <c r="L6" i="8" s="1"/>
  <c r="M6" i="8" s="1"/>
  <c r="N6" i="8" s="1"/>
  <c r="O6" i="8" s="1"/>
  <c r="P6" i="8" s="1"/>
  <c r="Q6" i="8" s="1"/>
  <c r="R6" i="8" s="1"/>
  <c r="S6" i="8" s="1"/>
  <c r="T6" i="8" s="1"/>
  <c r="U6" i="8" s="1"/>
  <c r="V6" i="8" s="1"/>
  <c r="W6" i="8" s="1"/>
  <c r="X6" i="8" s="1"/>
  <c r="Y6" i="8" s="1"/>
  <c r="Z6" i="8" s="1"/>
  <c r="AA6" i="8" s="1"/>
  <c r="AB6" i="8" s="1"/>
  <c r="AC6" i="8" s="1"/>
  <c r="AD6" i="8" s="1"/>
  <c r="AE6" i="8" s="1"/>
  <c r="AF6" i="8" s="1"/>
  <c r="AG6" i="8" s="1"/>
  <c r="AH6" i="8" s="1"/>
  <c r="AI6" i="8" s="1"/>
  <c r="AJ6" i="8" s="1"/>
  <c r="AK6" i="8" s="1"/>
  <c r="AL6" i="8" s="1"/>
  <c r="AM6" i="8" s="1"/>
  <c r="AN6" i="8" s="1"/>
  <c r="AO6" i="8" s="1"/>
  <c r="AP6" i="8" s="1"/>
  <c r="AQ6" i="8" s="1"/>
  <c r="AR6" i="8" s="1"/>
  <c r="AS6" i="8" s="1"/>
  <c r="AT6" i="8" s="1"/>
  <c r="AU6" i="8" s="1"/>
  <c r="AV6" i="8" s="1"/>
  <c r="AW6" i="8" s="1"/>
  <c r="AX6" i="8" s="1"/>
  <c r="AY6" i="8" s="1"/>
  <c r="AZ6" i="8" s="1"/>
  <c r="BA6" i="8" s="1"/>
  <c r="I53" i="5"/>
  <c r="H53" i="5" s="1"/>
  <c r="G53" i="5" s="1"/>
  <c r="I54" i="5"/>
  <c r="H54" i="5" s="1"/>
  <c r="G54" i="5" s="1"/>
  <c r="I55" i="5"/>
  <c r="G55" i="5" s="1"/>
  <c r="I56" i="5"/>
  <c r="G56" i="5" s="1"/>
  <c r="I57" i="5"/>
  <c r="I52" i="5"/>
  <c r="H52" i="5" s="1"/>
  <c r="I40" i="5"/>
  <c r="H40" i="5" s="1"/>
  <c r="G40" i="5" s="1"/>
  <c r="I49" i="5"/>
  <c r="G49" i="5" s="1"/>
  <c r="I50" i="5"/>
  <c r="I48" i="5"/>
  <c r="H48" i="5" s="1"/>
  <c r="I36" i="5"/>
  <c r="H36" i="5" s="1"/>
  <c r="G36" i="5" s="1"/>
  <c r="I37" i="5"/>
  <c r="H37" i="5" s="1"/>
  <c r="G37" i="5" s="1"/>
  <c r="I38" i="5"/>
  <c r="H38" i="5" s="1"/>
  <c r="G38" i="5" s="1"/>
  <c r="I39" i="5"/>
  <c r="H39" i="5" s="1"/>
  <c r="G39" i="5" s="1"/>
  <c r="I41" i="5"/>
  <c r="H41" i="5" s="1"/>
  <c r="G41" i="5" s="1"/>
  <c r="I42" i="5"/>
  <c r="H42" i="5" s="1"/>
  <c r="G42" i="5" s="1"/>
  <c r="I43" i="5"/>
  <c r="H43" i="5" s="1"/>
  <c r="G43" i="5" s="1"/>
  <c r="I35" i="5"/>
  <c r="I31" i="5"/>
  <c r="H31" i="5" s="1"/>
  <c r="G31" i="5" s="1"/>
  <c r="I32" i="5"/>
  <c r="H32" i="5" s="1"/>
  <c r="G32" i="5" s="1"/>
  <c r="I30" i="5"/>
  <c r="H30" i="5" s="1"/>
  <c r="G30" i="5" s="1"/>
  <c r="I26" i="5"/>
  <c r="H26" i="5" s="1"/>
  <c r="G26" i="5" s="1"/>
  <c r="I24" i="5"/>
  <c r="H24" i="5" s="1"/>
  <c r="G24" i="5" s="1"/>
  <c r="I27" i="5"/>
  <c r="H27" i="5" s="1"/>
  <c r="G27" i="5" s="1"/>
  <c r="I28" i="5"/>
  <c r="H28" i="5" s="1"/>
  <c r="G28" i="5" s="1"/>
  <c r="I25" i="5"/>
  <c r="H25" i="5" s="1"/>
  <c r="G25" i="5" s="1"/>
  <c r="H62" i="5"/>
  <c r="G62" i="5" s="1"/>
  <c r="I59" i="5"/>
  <c r="H59" i="5" s="1"/>
  <c r="I60" i="5"/>
  <c r="G60" i="5" s="1"/>
  <c r="I61" i="5"/>
  <c r="G61" i="5"/>
  <c r="I63" i="5"/>
  <c r="G63" i="5" s="1"/>
  <c r="I5" i="7"/>
  <c r="I6" i="7"/>
  <c r="I7" i="7"/>
  <c r="I8" i="7"/>
  <c r="B9" i="7"/>
  <c r="C9" i="7"/>
  <c r="D9" i="7"/>
  <c r="E9" i="7"/>
  <c r="F9" i="7"/>
  <c r="G9" i="7"/>
  <c r="H9" i="7"/>
  <c r="K62" i="5"/>
  <c r="J62" i="5"/>
  <c r="Q58" i="5"/>
  <c r="P58" i="5"/>
  <c r="O58" i="5"/>
  <c r="N58" i="5"/>
  <c r="M58" i="5"/>
  <c r="L58" i="5"/>
  <c r="K58" i="5"/>
  <c r="J58" i="5"/>
  <c r="J46" i="5" s="1"/>
  <c r="J33" i="5" s="1"/>
  <c r="S47" i="5"/>
  <c r="S46" i="5" s="1"/>
  <c r="S33" i="5" s="1"/>
  <c r="S65" i="5" s="1"/>
  <c r="N47" i="5"/>
  <c r="N46" i="5" s="1"/>
  <c r="N33" i="5"/>
  <c r="M47" i="5"/>
  <c r="M46" i="5" s="1"/>
  <c r="M33" i="5" s="1"/>
  <c r="M65" i="5" s="1"/>
  <c r="L47" i="5"/>
  <c r="K47" i="5"/>
  <c r="K46" i="5" s="1"/>
  <c r="K33" i="5" s="1"/>
  <c r="K65" i="5" s="1"/>
  <c r="K29" i="5"/>
  <c r="J29" i="5"/>
  <c r="K24" i="5"/>
  <c r="J24" i="5"/>
  <c r="O33" i="5"/>
  <c r="I9" i="7" l="1"/>
  <c r="Q69" i="5"/>
  <c r="Q66" i="5" s="1"/>
  <c r="Q67" i="5" s="1"/>
  <c r="J65" i="5"/>
  <c r="O65" i="5"/>
  <c r="O69" i="5"/>
  <c r="O66" i="5" s="1"/>
  <c r="O67" i="5" s="1"/>
  <c r="L66" i="5"/>
  <c r="T69" i="5"/>
  <c r="L46" i="5"/>
  <c r="L33" i="5" s="1"/>
  <c r="L65" i="5" s="1"/>
  <c r="I29" i="5"/>
  <c r="H29" i="5" s="1"/>
  <c r="G29" i="5" s="1"/>
  <c r="H35" i="5"/>
  <c r="I34" i="5"/>
  <c r="H47" i="5"/>
  <c r="H46" i="5" s="1"/>
  <c r="G48" i="5"/>
  <c r="H51" i="5"/>
  <c r="G52" i="5"/>
  <c r="H7" i="5"/>
  <c r="I58" i="5"/>
  <c r="Q46" i="5"/>
  <c r="Q33" i="5" s="1"/>
  <c r="Q65" i="5" s="1"/>
  <c r="T76" i="5"/>
  <c r="T70" i="5"/>
  <c r="I51" i="5"/>
  <c r="G57" i="5"/>
  <c r="I47" i="5"/>
  <c r="I46" i="5" s="1"/>
  <c r="I33" i="5" s="1"/>
  <c r="I65" i="5" s="1"/>
  <c r="G50" i="5"/>
  <c r="G47" i="5" s="1"/>
  <c r="H58" i="5"/>
  <c r="G59" i="5"/>
  <c r="G58" i="5" s="1"/>
  <c r="T65" i="5" l="1"/>
  <c r="G51" i="5"/>
  <c r="G46" i="5" s="1"/>
  <c r="H34" i="5"/>
  <c r="H33" i="5" s="1"/>
  <c r="H65" i="5" s="1"/>
  <c r="H66" i="5" s="1"/>
  <c r="G66" i="5" s="1"/>
  <c r="G35" i="5"/>
  <c r="G34" i="5" s="1"/>
  <c r="G33" i="5" s="1"/>
  <c r="G65" i="5" s="1"/>
  <c r="T66" i="5"/>
  <c r="L67" i="5"/>
  <c r="T67" i="5" s="1"/>
  <c r="I66" i="5"/>
</calcChain>
</file>

<file path=xl/sharedStrings.xml><?xml version="1.0" encoding="utf-8"?>
<sst xmlns="http://schemas.openxmlformats.org/spreadsheetml/2006/main" count="539" uniqueCount="363">
  <si>
    <t>1 курс</t>
  </si>
  <si>
    <t>2 курс</t>
  </si>
  <si>
    <t>3 курс</t>
  </si>
  <si>
    <t>4 курс</t>
  </si>
  <si>
    <t>в т.ч.</t>
  </si>
  <si>
    <t>Обязательная</t>
  </si>
  <si>
    <t>всего занятий</t>
  </si>
  <si>
    <t>самостоятельная учебная работа</t>
  </si>
  <si>
    <t>максимальная</t>
  </si>
  <si>
    <t>Учебная нагрузка обучающихся (час.)</t>
  </si>
  <si>
    <t>Наименование циклов, дисциплин, профессиональных модулей, МДК, практик</t>
  </si>
  <si>
    <t>Индекс</t>
  </si>
  <si>
    <t>курсовых работ  (проектов)</t>
  </si>
  <si>
    <t>лаб.и практ.   занятий</t>
  </si>
  <si>
    <t>Русский язык</t>
  </si>
  <si>
    <t>Литература</t>
  </si>
  <si>
    <t>Иностранный язык</t>
  </si>
  <si>
    <t>Информатика</t>
  </si>
  <si>
    <t>Математика</t>
  </si>
  <si>
    <t>История</t>
  </si>
  <si>
    <t>Обществознание</t>
  </si>
  <si>
    <t>Биология</t>
  </si>
  <si>
    <t>Химия</t>
  </si>
  <si>
    <r>
      <t xml:space="preserve">Распределение обязательной учебной нагрузки </t>
    </r>
    <r>
      <rPr>
        <sz val="8"/>
        <rFont val="Times New Roman"/>
        <family val="1"/>
        <charset val="204"/>
      </rPr>
      <t xml:space="preserve">(влючая обязательную аудиторную нагрузку и все виды практики в составе профессиональных модулей) </t>
    </r>
    <r>
      <rPr>
        <b/>
        <sz val="8"/>
        <rFont val="Times New Roman"/>
        <family val="1"/>
        <charset val="204"/>
      </rPr>
      <t>по курсам и семестрам (час. в семестр)</t>
    </r>
  </si>
  <si>
    <t>Общий гуманитарный и социально-экономический цикл</t>
  </si>
  <si>
    <t>Основы философии</t>
  </si>
  <si>
    <t>Физическая культура</t>
  </si>
  <si>
    <t>Математический и общий естественнонаучный цикл</t>
  </si>
  <si>
    <t>Информационные технологии</t>
  </si>
  <si>
    <t>Экологические основы природопользования</t>
  </si>
  <si>
    <t>ПРОФЕССИОНАЛЬНЫЙ ЦИКЛ</t>
  </si>
  <si>
    <t>Общепрофессиональные дисциплины</t>
  </si>
  <si>
    <t>Экономика организаций</t>
  </si>
  <si>
    <t>Основы менеджмента</t>
  </si>
  <si>
    <t>Охрана труда</t>
  </si>
  <si>
    <t>Ботаника с основами физиологии растений</t>
  </si>
  <si>
    <t>Основы почвоведения, земледелия и агрохимии</t>
  </si>
  <si>
    <t>Основы садово-паркового искусства</t>
  </si>
  <si>
    <t>Озеленение населенных мест с основами градостроительства</t>
  </si>
  <si>
    <t>Цветочно-декоративные растения и дендрология</t>
  </si>
  <si>
    <t>Безопасность жизнедеятельности</t>
  </si>
  <si>
    <t>Профессиональные модули</t>
  </si>
  <si>
    <t>Проектирование объектов садово-паркового и ландшафтного строительства</t>
  </si>
  <si>
    <t>Учебная практика</t>
  </si>
  <si>
    <t>Производственная практика</t>
  </si>
  <si>
    <t>Ведение работ по садово-парковому и ландшафтному строительству</t>
  </si>
  <si>
    <t>Цветоводство и декоративное древоводство</t>
  </si>
  <si>
    <t>Садово-парковое строительство и хозяйство</t>
  </si>
  <si>
    <t>Маркетинг ландшафтных услуг</t>
  </si>
  <si>
    <t>Производственая практика</t>
  </si>
  <si>
    <t>Внедрение современных технологий садово-паркового и ландшафтного строительства</t>
  </si>
  <si>
    <t>Современные технологии садово-паркового и ландшафтного строительства</t>
  </si>
  <si>
    <t>Выполнение работ по одной или нескольким профессиям рабочих, должностям служащих</t>
  </si>
  <si>
    <t>О.00</t>
  </si>
  <si>
    <t>Основы безопасности жизнедеятельности</t>
  </si>
  <si>
    <t>ОГСЭ.00</t>
  </si>
  <si>
    <t>ОГСЭ.01</t>
  </si>
  <si>
    <t>ОГСЭ.02</t>
  </si>
  <si>
    <t>ОГСЭ.03</t>
  </si>
  <si>
    <t>ОГСЭ.04</t>
  </si>
  <si>
    <t>ЕН.00</t>
  </si>
  <si>
    <t>ЕН.01</t>
  </si>
  <si>
    <t>ЕН.02</t>
  </si>
  <si>
    <t>ЕН.03</t>
  </si>
  <si>
    <t>П.00</t>
  </si>
  <si>
    <t>ОП.00</t>
  </si>
  <si>
    <t>ОП.01</t>
  </si>
  <si>
    <t>ОП.02</t>
  </si>
  <si>
    <t>ОП.03</t>
  </si>
  <si>
    <t>ОП.04</t>
  </si>
  <si>
    <t>ОП.05</t>
  </si>
  <si>
    <t>ОП.06</t>
  </si>
  <si>
    <t>ОП.07</t>
  </si>
  <si>
    <t>ОП.08</t>
  </si>
  <si>
    <t>ОП.09</t>
  </si>
  <si>
    <t>ПМ.00</t>
  </si>
  <si>
    <t>ПМ.01</t>
  </si>
  <si>
    <t>МДК.01.01</t>
  </si>
  <si>
    <t>УП. 01</t>
  </si>
  <si>
    <t>ПП.01</t>
  </si>
  <si>
    <t>ПМ.02</t>
  </si>
  <si>
    <t>МДК.02.01</t>
  </si>
  <si>
    <t>МДК.02.02</t>
  </si>
  <si>
    <t>МДК.02.03</t>
  </si>
  <si>
    <t>ПМ.03</t>
  </si>
  <si>
    <t>МДК.03.01</t>
  </si>
  <si>
    <t xml:space="preserve">УП.03 </t>
  </si>
  <si>
    <t>ПП.03</t>
  </si>
  <si>
    <t>ПМ.04</t>
  </si>
  <si>
    <t xml:space="preserve">УП.04 </t>
  </si>
  <si>
    <t>Всего</t>
  </si>
  <si>
    <t>ПДП</t>
  </si>
  <si>
    <t>ГИА</t>
  </si>
  <si>
    <t>Преддипломная практика</t>
  </si>
  <si>
    <t>Государственная (итоговая) аттестация</t>
  </si>
  <si>
    <t>дисциплин и МДК</t>
  </si>
  <si>
    <t>учебная практика</t>
  </si>
  <si>
    <t>преддипломн.практика</t>
  </si>
  <si>
    <t>экзаменов (в т.ч. экзаменов (квалификационных))</t>
  </si>
  <si>
    <t>дифф.зачетов</t>
  </si>
  <si>
    <t>зачетов</t>
  </si>
  <si>
    <t>1. Программа базовой или углубленной подготовки</t>
  </si>
  <si>
    <t>1.1. Выпускная квалификационная работа в форме: дипломной работы</t>
  </si>
  <si>
    <t>Э(к)</t>
  </si>
  <si>
    <t>2З/1ДЗ/0Э</t>
  </si>
  <si>
    <t>Общеобразовательный цикл</t>
  </si>
  <si>
    <t>4 нед</t>
  </si>
  <si>
    <t>6 нед</t>
  </si>
  <si>
    <t>1З/6ДЗ/2Э</t>
  </si>
  <si>
    <t>Выполнение дипломнай работы  с 19.05 по 15.06 (всего 4 нед.)</t>
  </si>
  <si>
    <t>Защита дипломной работы  с 16.06 по 30.06 (всего 2 нед.)</t>
  </si>
  <si>
    <t>5З/4ДЗ/0Э</t>
  </si>
  <si>
    <t>1З/13ДЗ/11Э</t>
  </si>
  <si>
    <t>0З/7ДЗ/9Э</t>
  </si>
  <si>
    <t>Утверждаю</t>
  </si>
  <si>
    <t>директор</t>
  </si>
  <si>
    <t>__________ А.А.Маринин</t>
  </si>
  <si>
    <t>УЧЕБНЫЙ ПЛАН</t>
  </si>
  <si>
    <t>Московской области</t>
  </si>
  <si>
    <t>«Коломенский аграрный колледж»</t>
  </si>
  <si>
    <t>по специальности среднего профессионального образования</t>
  </si>
  <si>
    <t>по программе базовой  подготовки</t>
  </si>
  <si>
    <t>Сводные данные по бюджету времени (в неделях) для очной формы обучения</t>
  </si>
  <si>
    <t>Курсы</t>
  </si>
  <si>
    <t>Обучение по дисциплинам и междисциплинарным курсам</t>
  </si>
  <si>
    <t>Промежуточная аттестация</t>
  </si>
  <si>
    <t>Каникулы</t>
  </si>
  <si>
    <t>Всего по курсам</t>
  </si>
  <si>
    <t>по профилю специальности СПО</t>
  </si>
  <si>
    <t>преддипломная практика</t>
  </si>
  <si>
    <t>I курс</t>
  </si>
  <si>
    <t>II курс</t>
  </si>
  <si>
    <t>III курс</t>
  </si>
  <si>
    <t xml:space="preserve"> </t>
  </si>
  <si>
    <t>IV курс</t>
  </si>
  <si>
    <t>Всего часов с практикой</t>
  </si>
  <si>
    <t>Всего часов без практики</t>
  </si>
  <si>
    <t>часов в неделю</t>
  </si>
  <si>
    <t xml:space="preserve">1 сем       нед </t>
  </si>
  <si>
    <t>2 сем    нед</t>
  </si>
  <si>
    <t>3 сем     нед</t>
  </si>
  <si>
    <t>4 сем     нед</t>
  </si>
  <si>
    <t>5 сем    нед</t>
  </si>
  <si>
    <t>6 сем     нед</t>
  </si>
  <si>
    <t>7 сем     нед</t>
  </si>
  <si>
    <t>8 сем       нед</t>
  </si>
  <si>
    <t xml:space="preserve">                                          Профиль получаемого профессионального образования:           </t>
  </si>
  <si>
    <t>35.02.12 Садово-парковое и ландшафтное строительство</t>
  </si>
  <si>
    <t>Формы промежуточной аттестации</t>
  </si>
  <si>
    <t>экзамены</t>
  </si>
  <si>
    <t>зачеты</t>
  </si>
  <si>
    <t>дифференцированные зачеты</t>
  </si>
  <si>
    <t>ДЗ,ДЗ</t>
  </si>
  <si>
    <t xml:space="preserve"> -,ДЗ</t>
  </si>
  <si>
    <t>производств. практика</t>
  </si>
  <si>
    <t>Заместитель директора по учебной работе</t>
  </si>
  <si>
    <t>Г.Е.Татаринова</t>
  </si>
  <si>
    <t>Н.М.Медведева</t>
  </si>
  <si>
    <t>Председатель цикловой комиссии общеобразова-</t>
  </si>
  <si>
    <t>тельных дисциплин</t>
  </si>
  <si>
    <t>Т.И. Новикова</t>
  </si>
  <si>
    <t>Председатель цикловой комиссии гуманитарных</t>
  </si>
  <si>
    <t>и социально-экономических  дисциплин</t>
  </si>
  <si>
    <t>Д.Ш.Юсупова</t>
  </si>
  <si>
    <t>Председатель цикловой комиссии экономических,</t>
  </si>
  <si>
    <t>бухгалтерских и  страховых дисциплин</t>
  </si>
  <si>
    <t xml:space="preserve">Перечень кабинетов, лабораторий, мастерских и других помещений  </t>
  </si>
  <si>
    <t xml:space="preserve"> социально-экономических дисциплин;</t>
  </si>
  <si>
    <t xml:space="preserve">       Кабинеты:</t>
  </si>
  <si>
    <t xml:space="preserve">   </t>
  </si>
  <si>
    <t>Председатель цикловой комиссии садово-парковых и ландшафтных дисциплин</t>
  </si>
  <si>
    <t xml:space="preserve">О.А.Каширская </t>
  </si>
  <si>
    <t>РАСПРЕДЕЛЕНИЕ  ЧАСОВ  ВАРИАТИВНОЙ  ЧАСТИ:</t>
  </si>
  <si>
    <t>Наименование дисциплин вариантной части</t>
  </si>
  <si>
    <t>Кол-во часов</t>
  </si>
  <si>
    <t>Обоснование</t>
  </si>
  <si>
    <t>Итого:</t>
  </si>
  <si>
    <t>№</t>
  </si>
  <si>
    <t>иностранного языка;</t>
  </si>
  <si>
    <t>математики;</t>
  </si>
  <si>
    <t>экологических основ природопользования;</t>
  </si>
  <si>
    <t>экономики, менеджмента и маркетинга;</t>
  </si>
  <si>
    <t>ботаники и физиологии растений;</t>
  </si>
  <si>
    <t>почвоведения, земледелия  агрохимии;</t>
  </si>
  <si>
    <t>безопасности жизнедеятельности и охраны труда.</t>
  </si>
  <si>
    <t>Лаборатории:</t>
  </si>
  <si>
    <t>информационных технологий в профессиональной деятельности;</t>
  </si>
  <si>
    <t>цветочно-декоративных растений и дендрологии;</t>
  </si>
  <si>
    <t xml:space="preserve">садово-паркового и ландшафтного строительства. </t>
  </si>
  <si>
    <t>Спортивный комплекс:</t>
  </si>
  <si>
    <t>спортивный зал;</t>
  </si>
  <si>
    <t>открытый стадион широкого профиля с элементами полосы препятствий;</t>
  </si>
  <si>
    <t>стрелковый тир.</t>
  </si>
  <si>
    <t>Залы:</t>
  </si>
  <si>
    <t>библиотека, читальный зал с выходом в сеть Интернет;</t>
  </si>
  <si>
    <t>актовый зал</t>
  </si>
  <si>
    <t xml:space="preserve">Формы промежуточной аттестации </t>
  </si>
  <si>
    <t>Э</t>
  </si>
  <si>
    <t>-,Э</t>
  </si>
  <si>
    <t>-, ДЗ</t>
  </si>
  <si>
    <t>ДЗ</t>
  </si>
  <si>
    <t>-, -,-,-,-,ДЗ</t>
  </si>
  <si>
    <t>УП.02.01</t>
  </si>
  <si>
    <t>ПП.02.01</t>
  </si>
  <si>
    <t>ПП.02.02</t>
  </si>
  <si>
    <t>-,-,Э</t>
  </si>
  <si>
    <t>1. График учебного процесса</t>
  </si>
  <si>
    <t>курс</t>
  </si>
  <si>
    <t>сентябрь</t>
  </si>
  <si>
    <t>29.09-05.10</t>
  </si>
  <si>
    <t>октябрь</t>
  </si>
  <si>
    <t>ноябрь</t>
  </si>
  <si>
    <t>декабрь</t>
  </si>
  <si>
    <t>29.12-04.01</t>
  </si>
  <si>
    <t>январь</t>
  </si>
  <si>
    <t>февраль</t>
  </si>
  <si>
    <t>март</t>
  </si>
  <si>
    <t>апрель</t>
  </si>
  <si>
    <t>май</t>
  </si>
  <si>
    <t>июнь</t>
  </si>
  <si>
    <t>июль</t>
  </si>
  <si>
    <t>август</t>
  </si>
  <si>
    <t>1      7</t>
  </si>
  <si>
    <t>08 14</t>
  </si>
  <si>
    <t>15 21</t>
  </si>
  <si>
    <t>22 28</t>
  </si>
  <si>
    <t>06 12</t>
  </si>
  <si>
    <t>13 19</t>
  </si>
  <si>
    <t>20 26</t>
  </si>
  <si>
    <t>27 02</t>
  </si>
  <si>
    <t>03 09</t>
  </si>
  <si>
    <t>10 16</t>
  </si>
  <si>
    <t>17 23</t>
  </si>
  <si>
    <t>24 30</t>
  </si>
  <si>
    <t>1    7</t>
  </si>
  <si>
    <t>05 11</t>
  </si>
  <si>
    <t>12 18</t>
  </si>
  <si>
    <t>19 25</t>
  </si>
  <si>
    <t>26 01</t>
  </si>
  <si>
    <t>2    8</t>
  </si>
  <si>
    <t>9 15</t>
  </si>
  <si>
    <t>16 22</t>
  </si>
  <si>
    <t>23 01</t>
  </si>
  <si>
    <t>23 29</t>
  </si>
  <si>
    <t>30 05</t>
  </si>
  <si>
    <t>27 03</t>
  </si>
  <si>
    <t>04 10</t>
  </si>
  <si>
    <t>11 17</t>
  </si>
  <si>
    <t>18 24</t>
  </si>
  <si>
    <t>25 31</t>
  </si>
  <si>
    <t>8 14</t>
  </si>
  <si>
    <t>29 05</t>
  </si>
  <si>
    <t>6 12</t>
  </si>
  <si>
    <t>3    9</t>
  </si>
  <si>
    <t>№ недели</t>
  </si>
  <si>
    <t>К</t>
  </si>
  <si>
    <t>А</t>
  </si>
  <si>
    <t>П</t>
  </si>
  <si>
    <t>У</t>
  </si>
  <si>
    <t xml:space="preserve">П </t>
  </si>
  <si>
    <t>С</t>
  </si>
  <si>
    <t>И</t>
  </si>
  <si>
    <t>*</t>
  </si>
  <si>
    <t>Обозначение:</t>
  </si>
  <si>
    <t xml:space="preserve">Теоретическое </t>
  </si>
  <si>
    <t>Практика для</t>
  </si>
  <si>
    <t>Практика по</t>
  </si>
  <si>
    <t>Практика</t>
  </si>
  <si>
    <t xml:space="preserve">Промежуточная </t>
  </si>
  <si>
    <t>Итоговая</t>
  </si>
  <si>
    <t>обучение</t>
  </si>
  <si>
    <t>получения</t>
  </si>
  <si>
    <t>профилю</t>
  </si>
  <si>
    <t>преддипломная</t>
  </si>
  <si>
    <t>аттестация</t>
  </si>
  <si>
    <t>государственная</t>
  </si>
  <si>
    <t>первичных</t>
  </si>
  <si>
    <t>специальности</t>
  </si>
  <si>
    <t>(квалификационная)</t>
  </si>
  <si>
    <t>профессиональных</t>
  </si>
  <si>
    <t>(технологическая)</t>
  </si>
  <si>
    <t>стажировка</t>
  </si>
  <si>
    <t>навыков(учебная)</t>
  </si>
  <si>
    <t>Т</t>
  </si>
  <si>
    <t>ПО СПЕЦИАЛЬНОСТИ 35.02.12 «Садово-парковое и ландшафтное строительство»</t>
  </si>
  <si>
    <r>
      <t xml:space="preserve">                                          Квалификация: </t>
    </r>
    <r>
      <rPr>
        <u/>
        <sz val="12"/>
        <color indexed="8"/>
        <rFont val="Times New Roman"/>
        <family val="1"/>
        <charset val="1"/>
      </rPr>
      <t>техник</t>
    </r>
  </si>
  <si>
    <r>
      <t xml:space="preserve">                                         Форма обучения – </t>
    </r>
    <r>
      <rPr>
        <u/>
        <sz val="12"/>
        <color indexed="8"/>
        <rFont val="Times New Roman"/>
        <family val="1"/>
        <charset val="1"/>
      </rPr>
      <t>очная</t>
    </r>
  </si>
  <si>
    <r>
      <t xml:space="preserve">                                          на базе </t>
    </r>
    <r>
      <rPr>
        <u/>
        <sz val="12"/>
        <color indexed="8"/>
        <rFont val="Times New Roman"/>
        <family val="1"/>
        <charset val="1"/>
      </rPr>
      <t>основного общего образования</t>
    </r>
  </si>
  <si>
    <r>
      <t xml:space="preserve">                                           </t>
    </r>
    <r>
      <rPr>
        <u/>
        <sz val="12"/>
        <color indexed="8"/>
        <rFont val="Times New Roman"/>
        <family val="1"/>
        <charset val="1"/>
      </rPr>
      <t>естественнонаучный</t>
    </r>
  </si>
  <si>
    <t>Общие</t>
  </si>
  <si>
    <t>ОУД.01</t>
  </si>
  <si>
    <t>ОУД.02</t>
  </si>
  <si>
    <t>ОУД.03</t>
  </si>
  <si>
    <t>ОУД.04</t>
  </si>
  <si>
    <t>Математика:алгебра, начала математического анализа, геометрия</t>
  </si>
  <si>
    <t>ОУД.05</t>
  </si>
  <si>
    <t>ОУД.06</t>
  </si>
  <si>
    <t>ОУД.07</t>
  </si>
  <si>
    <t>по выбору из обязательных предметных областей</t>
  </si>
  <si>
    <t>ОУД.08</t>
  </si>
  <si>
    <t>ОУД.09</t>
  </si>
  <si>
    <t xml:space="preserve">Физика </t>
  </si>
  <si>
    <t>ОУД.10</t>
  </si>
  <si>
    <t>ОУД.11</t>
  </si>
  <si>
    <t>ОУД.12</t>
  </si>
  <si>
    <t>Дополнительные, по выбору обучающихся</t>
  </si>
  <si>
    <t>0З/1ДЗ/0Э</t>
  </si>
  <si>
    <t>ОУД.13</t>
  </si>
  <si>
    <t>ДЗ,Э</t>
  </si>
  <si>
    <t>ПП.04</t>
  </si>
  <si>
    <t>Основы проектирования объектов садово-паркового и ландшафтного стргоительства</t>
  </si>
  <si>
    <t>3,4,5,6,7,8</t>
  </si>
  <si>
    <t>ДЗ,ДЗ,ДЗ,ДЗ,ДЗ,ДЗ</t>
  </si>
  <si>
    <t>ОП.10</t>
  </si>
  <si>
    <t>Профессиональная адаптация выпускников</t>
  </si>
  <si>
    <t>0З/12ДЗ/3Э</t>
  </si>
  <si>
    <t>0З/4ДЗ/1Э</t>
  </si>
  <si>
    <r>
      <t xml:space="preserve">                                          Нормативный срок освоения ОПОП – 3</t>
    </r>
    <r>
      <rPr>
        <u/>
        <sz val="12"/>
        <color indexed="8"/>
        <rFont val="Times New Roman"/>
        <family val="1"/>
        <charset val="1"/>
      </rPr>
      <t xml:space="preserve"> года 10 мес.</t>
    </r>
  </si>
  <si>
    <t>35.02.12</t>
  </si>
  <si>
    <t>ГБПОУ  МО «Коломенский аграрный колледж»</t>
  </si>
  <si>
    <t xml:space="preserve"> профессиональной подготовки специалистов среднего звена</t>
  </si>
  <si>
    <t>Государственного  бюджетного профессионального образовательного учреждения</t>
  </si>
  <si>
    <t>Заместитель директора по производственному</t>
  </si>
  <si>
    <t>обучению</t>
  </si>
  <si>
    <r>
      <t xml:space="preserve">Консультации </t>
    </r>
    <r>
      <rPr>
        <sz val="8"/>
        <rFont val="Times New Roman"/>
        <family val="1"/>
        <charset val="204"/>
      </rPr>
      <t>по 4 часа на студента  в год</t>
    </r>
  </si>
  <si>
    <t>Пояснительная записка</t>
  </si>
  <si>
    <t>Организация учебного процесса и режим занятий</t>
  </si>
  <si>
    <t>Начало учебных занятий в Коломенском аграрном колледже – 1 сентября учебного года, окончание в соответствии с календарным учебным графиком по программе.</t>
  </si>
  <si>
    <t>Срок обучения по основной профессиональной образовательной программе на базе основного (общего) образования увеличивается до 199 недель, в том числе 123 недель - теоретическое обучение, 34 недели – каникулы, 7 недель – промежуточная аттестация, 29 недель – учебная и производственная практика,  государственная итоговая аттестация – 6 недель. Колледж работает по 6-дневной неделе, занятия группируются парами, продолжительность занятий  90 минут. Максимальный объём учебной нагрузки обучающегося составляет 54 академических часа в неделю (36 часов аудиторной нагрузки и 18 часов внеаудиторной нагрузки). Виды самостоятельной работы студентов – выполнение домашнего задания, конспектирование, самостоятельное изучение отдельных тем и разделов, подготовка рефератов, проектов, сообщений   и др.</t>
  </si>
  <si>
    <t>Проводятся следующие виды практик: учебная практика, производственная практика, преддипломная практика. Учебная практика проводится в лабораториях, теплице Колледжа, на коллекционном участке, на участке вокруг колледжа. График учебного процесса предусматривает недельное чередование теоретического обучения, учебной и производственной практики. Производственная практика проводится  концентрированно в организациях, направление деятельности которых соответствует профилю подготовки обучающихся. По завершения изучения профессионального модуля ПМ05 Выполнение работ по одной или нескольким профессиям рабочих студентам присваивается квалификация Рабочий зеленого строительства.</t>
  </si>
  <si>
    <t>По дисциплине «Физическая культура» предусмотрены еженедельно 2 часа самостоятельной учебной нагрузки, включая игровые виды подготовки (за счёт различных форм внеаудиторных занятий в спортивных клубах и секциях). Консультации предусмотрены в объёме по 4 часа на студента  в год. Формы проведения консультаций: групповые и индивидуальные, устные и письменные. Деление на подгруппы осуществляется по дисциплинам «Иностранный язык», «Физическая культура» и дисциплинам, междисциплинарным курсам по которым проводятся лабораторные работы и практические занятия с использованием специального оборудования, приборов, компьютерной техники,  если наполняемость подгрупп составляет не менее 8 человек.</t>
  </si>
  <si>
    <r>
      <t>Общеобразовательный цикл.</t>
    </r>
    <r>
      <rPr>
        <sz val="8"/>
        <rFont val="Times New Roman"/>
        <family val="1"/>
        <charset val="204"/>
      </rPr>
      <t xml:space="preserve"> Срок реализации ФГОС среднего (полного) общего образования в пределах основных профессиональных образовательных программ СПО составляет 39 недель теоретического обучения  или 1404 аудиторных часов (при обязательной учебной нагрузке 36 часов в неделю).                                                                                                      </t>
    </r>
  </si>
  <si>
    <r>
      <t>В соответствии с Приказом Минобрнауки  России от 14.06.2013 № 464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 получение среднего профессионального образования на базе основного общего образования может осуществляться с одновременным получением обучающимися среднего общего образования в пределах соответствующей образовательной программы среднего профессионального образования.</t>
    </r>
    <r>
      <rPr>
        <b/>
        <sz val="8"/>
        <rFont val="Times New Roman"/>
        <family val="1"/>
        <charset val="204"/>
      </rPr>
      <t xml:space="preserve"> </t>
    </r>
    <r>
      <rPr>
        <sz val="8"/>
        <rFont val="Times New Roman"/>
        <family val="1"/>
        <charset val="204"/>
      </rPr>
      <t xml:space="preserve">Обучающиеся, получающие среднее профессиональное образование по программам подготовки квалифицированных рабочих, служащих, изучают общеобразовательные предметы одновременно с изучением общепрофессиональных и профессиональных курсов, дисциплин (модулей) в течение всего срока освоения соответствующей образовательной программы. Обучающиеся, получающие среднее профессиональное образование по программам подготовки специалистов среднего звена, изучают общеобразовательные предметы на первом и втором курсах обучения, в том числе одновременно с изучением обучающимися курсов, дисциплин (модулей) гуманитарной и социально-экономической направленности (профиля), общепрофессиональных и профессиональных курсов, дисциплин (модулей). </t>
    </r>
  </si>
  <si>
    <r>
      <t>Формирование вариативной части ОПОП</t>
    </r>
    <r>
      <rPr>
        <sz val="8"/>
        <rFont val="Times New Roman"/>
        <family val="1"/>
        <charset val="204"/>
      </rPr>
      <t xml:space="preserve">. Объём инвариантной части основной профессиональной образовательной программs составляет 2124 часа,  вариативной части 900  часов.                                                                                                                              </t>
    </r>
  </si>
  <si>
    <t>Объем времени, отведенного на вариативную часть циклов ОПОП, использован на увеличение объема времени дисциплин и профессиональных модулей  в обязательной части в соответствии с потребностями работодателей и спецификой образовательной технологии в Колледже (обоснование Приложение 1).</t>
  </si>
  <si>
    <r>
      <t>Порядок аттестации обучающихся</t>
    </r>
    <r>
      <rPr>
        <b/>
        <sz val="8"/>
        <rFont val="Times New Roman"/>
        <family val="1"/>
        <charset val="204"/>
      </rPr>
      <t>.</t>
    </r>
    <r>
      <rPr>
        <sz val="8"/>
        <rFont val="Times New Roman"/>
        <family val="1"/>
        <charset val="204"/>
      </rPr>
      <t xml:space="preserve"> Формы  текущего контроля знаний: групповые и индивидуальные , устные и письменные , контрольная работа, диктант, сочинение, реферат ,  лабораторная работа, практическая работа, самостоятельная работа, отчёт и т.д.  </t>
    </r>
  </si>
  <si>
    <t>В колледже применяется  пятибалльная и зачётная система оценок</t>
  </si>
  <si>
    <t>Формы проведения промежуточной аттестации обучающихся: зачёт, дифференцированный зачёт, экзамен. Количество экзаменов в каждом учебном году в процессе промежуточной аттестации обучающихся не превышает 8, а количество зачетов и дифференцированных зачетов – 10(без учета зачетов по физической культуре). При концентрированном изучении дисциплин и профессиональных модулей промежуточная аттестация проводится непосредственно после завершения их освоения.</t>
  </si>
  <si>
    <t>Зачеты и дифференцированные зачеты проводятся за счет часов, отведенных на изучение дисциплины/междисциплинарного курса.</t>
  </si>
  <si>
    <t xml:space="preserve">На 1 курсе проходит итоговая  аттестация по дисциплинам общеобразовательного цикла. Обязательные экзамены по русскому  языку  и   математике (письменно), по  биологии (профильная дисциплина)  - устно. </t>
  </si>
  <si>
    <t>Выполнение курсовой работы рассматривается как вид учебной работы  в общепрофессиональной дисциплине Экономика организации и профессиональных модулях ПМ.01. " Проектирование объектов садово-паркового и ландшафтного строительства" и ПМ.03. «Внедрение современных технологий садово-паркового и ландшафтного строительства», и реализуется в пределах времени, отведенного на его изучение.</t>
  </si>
  <si>
    <t>По результатам государственной (итоговой ) аттестации обучающимся присваивается квалификация: Техник и вручается диплом государственного образца среднего профессионального образования.</t>
  </si>
  <si>
    <r>
      <t xml:space="preserve">    </t>
    </r>
    <r>
      <rPr>
        <b/>
        <i/>
        <sz val="8"/>
        <rFont val="Times New Roman"/>
        <family val="1"/>
        <charset val="204"/>
      </rPr>
      <t xml:space="preserve">Нормативная база ОПОП ОО. </t>
    </r>
    <r>
      <rPr>
        <b/>
        <sz val="8"/>
        <rFont val="Times New Roman"/>
        <family val="1"/>
        <charset val="204"/>
      </rPr>
      <t xml:space="preserve"> </t>
    </r>
    <r>
      <rPr>
        <sz val="8"/>
        <rFont val="Times New Roman"/>
        <family val="1"/>
        <charset val="204"/>
      </rPr>
      <t xml:space="preserve">Настоящий учебный план </t>
    </r>
    <r>
      <rPr>
        <b/>
        <i/>
        <sz val="8"/>
        <rFont val="Times New Roman"/>
        <family val="1"/>
        <charset val="204"/>
      </rPr>
      <t xml:space="preserve"> </t>
    </r>
    <r>
      <rPr>
        <sz val="8"/>
        <rFont val="Times New Roman"/>
        <family val="1"/>
        <charset val="204"/>
      </rPr>
      <t xml:space="preserve">основной профессиональной образовательной программы среднего профессионального образования государственного бюджетного образовательного учреждения среднего профессионального образования Московской области «Коломенский аграрный колледж» разработан на основе Федерального государственного образовательного стандарта по специальности среднего профессионального образования (далее – СПО) , утвержденного приказом Министерства образования и науки Российской Федерации № </t>
    </r>
    <r>
      <rPr>
        <u/>
        <sz val="8"/>
        <rFont val="Times New Roman"/>
        <family val="1"/>
        <charset val="204"/>
      </rPr>
      <t>461</t>
    </r>
    <r>
      <rPr>
        <sz val="8"/>
        <rFont val="Times New Roman"/>
        <family val="1"/>
        <charset val="204"/>
      </rPr>
      <t xml:space="preserve"> от </t>
    </r>
    <r>
      <rPr>
        <u/>
        <sz val="8"/>
        <rFont val="Times New Roman"/>
        <family val="1"/>
        <charset val="204"/>
      </rPr>
      <t>07.05.2014 г</t>
    </r>
    <r>
      <rPr>
        <sz val="8"/>
        <rFont val="Times New Roman"/>
        <family val="1"/>
        <charset val="204"/>
      </rPr>
      <t>. 35.02.12  «Садово-парковое и ландшафтное и строительство», зарегистрированного Министерством юстиции(рег.№32891 от27.062014), Устава , Положения об образовательном учреждении СПО, Разъяснений по реализации федерального государственного стандарта среднего (полного) общего образования ( профильное обучение ) в пределах основных образовательных программ начального профессионального и среднего профессионального образования , формируемых на основе федерального государственного образовательного стандарта начального профессионального и   среднего профессионального образования (Одобрено Научно-методическим советом Центра начального , среднего , высшего и дополнительного профессионального образования ФГУ «ФИРО» Протокол №1 от «03»февраля 2011 г.), Рекомендаций Минобрнауки России «По реализации образовательной программы среднего ( полного) общего образования в образовательных учреждениях начального профессионального и среднего профессионального образования в соответствии с Федеральным базисными  учебными планами для образовательных учреждений Российской Федерации , реализующих программы общего образования 2007 год; Приказа Минобрнауки России № 241 от 20.08.2008 «О внесении изменений в федеральный  базисный учебный план и примерные учебные планы для образовательных учреждений Российской Федерации, реализующих программы общего образования, утверждённые приказом Министерством образования Российской Федерации от 9 марта 2004 г .№ 1312  «Об утверждении федерального  базисного учебного плана и примерных учебных планов для образовательных учреждений Российской Федерации,  реализующих программы общего образования».</t>
    </r>
  </si>
  <si>
    <t>Русский язык и  культура речи/Культура речи и деловое общение</t>
  </si>
  <si>
    <t>ОП.11</t>
  </si>
  <si>
    <t>Основы финансовой грамотности</t>
  </si>
  <si>
    <t>3.  План учебного процесса Садово-парковое и ландшафтное строительство в 2017 - 3 курс прием 2015</t>
  </si>
  <si>
    <t xml:space="preserve">  </t>
  </si>
  <si>
    <t>На увеличение объема времени в соответствии с потребностями работодателя и спецификой деятельности образовательной организации</t>
  </si>
  <si>
    <t>По рекомендации Министерства образования Московской области</t>
  </si>
  <si>
    <t xml:space="preserve">Профессиональная адаптация </t>
  </si>
  <si>
    <t>Введение новых дисциплин общепрофессионального цикла</t>
  </si>
  <si>
    <r>
      <t>Количество часов обязательной аудиторной нагрузки на вариативную часть по профессии/специальности</t>
    </r>
    <r>
      <rPr>
        <b/>
        <sz val="8"/>
        <rFont val="Times New Roman"/>
        <family val="1"/>
        <charset val="204"/>
      </rPr>
      <t>__900</t>
    </r>
  </si>
  <si>
    <t xml:space="preserve">           ГБПОУ  МО «КОЛОМЕНСКИЙ АГАРНЫЙ КОЛЛЕДЖ»</t>
  </si>
  <si>
    <t>ОБОСНОВАНИЕ РАСПРЕДЕЛЕНИЯ ВАРИАТИВНОЙ  ЧАСТИ ППССЗ</t>
  </si>
  <si>
    <t>прием 2015 года, 3 курс</t>
  </si>
  <si>
    <t>1.1</t>
  </si>
  <si>
    <t>1.2</t>
  </si>
  <si>
    <t>2</t>
  </si>
  <si>
    <t>3</t>
  </si>
  <si>
    <t>Дисциплины опщепрофессионального цикла по ФГОС</t>
  </si>
  <si>
    <t>Профессиональные модули по ФГОС</t>
  </si>
  <si>
    <t>«___»____________ 2017 г.</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</si>
</sst>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0"/>
      <name val="Arial Cyr"/>
      <charset val="204"/>
    </font>
    <font>
      <b/>
      <sz val="10"/>
      <name val="Arial Cyr"/>
      <charset val="204"/>
    </font>
    <font>
      <sz val="8"/>
      <name val="Arial Cyr"/>
      <charset val="204"/>
    </font>
    <font>
      <b/>
      <sz val="10"/>
      <name val="Times New Roman"/>
      <family val="1"/>
      <charset val="204"/>
    </font>
    <font>
      <sz val="10"/>
      <name val="Times New Roman"/>
      <family val="1"/>
      <charset val="204"/>
    </font>
    <font>
      <b/>
      <sz val="8"/>
      <name val="Times New Roman"/>
      <family val="1"/>
      <charset val="204"/>
    </font>
    <font>
      <sz val="8"/>
      <name val="Times New Roman"/>
      <family val="1"/>
      <charset val="204"/>
    </font>
    <font>
      <b/>
      <sz val="8"/>
      <name val="Arial Cyr"/>
      <charset val="204"/>
    </font>
    <font>
      <sz val="10"/>
      <name val="Arial Cyr"/>
      <charset val="204"/>
    </font>
    <font>
      <sz val="8"/>
      <color indexed="8"/>
      <name val="Times New Roman"/>
      <family val="1"/>
      <charset val="204"/>
    </font>
    <font>
      <sz val="12"/>
      <name val="Times New Roman"/>
      <family val="1"/>
      <charset val="1"/>
    </font>
    <font>
      <b/>
      <sz val="12"/>
      <name val="Times New Roman"/>
      <family val="1"/>
      <charset val="1"/>
    </font>
    <font>
      <sz val="12"/>
      <color indexed="8"/>
      <name val="Times New Roman"/>
      <family val="1"/>
      <charset val="204"/>
    </font>
    <font>
      <sz val="12"/>
      <color indexed="8"/>
      <name val="Times New Roman"/>
      <family val="1"/>
      <charset val="1"/>
    </font>
    <font>
      <sz val="10"/>
      <name val="Arial Cyr"/>
      <family val="2"/>
      <charset val="204"/>
    </font>
    <font>
      <b/>
      <sz val="12"/>
      <name val="Times New Roman"/>
      <family val="1"/>
      <charset val="204"/>
    </font>
    <font>
      <sz val="12"/>
      <name val="Times New Roman"/>
      <family val="1"/>
      <charset val="204"/>
    </font>
    <font>
      <sz val="8"/>
      <color indexed="8"/>
      <name val="Times New Roman"/>
      <family val="1"/>
      <charset val="204"/>
    </font>
    <font>
      <b/>
      <sz val="14"/>
      <name val="Times New Roman"/>
      <family val="1"/>
      <charset val="204"/>
    </font>
    <font>
      <b/>
      <sz val="12"/>
      <color indexed="8"/>
      <name val="Times New Roman"/>
      <family val="1"/>
      <charset val="1"/>
    </font>
    <font>
      <b/>
      <sz val="8"/>
      <name val="Arial Cyr"/>
      <family val="2"/>
      <charset val="204"/>
    </font>
    <font>
      <sz val="12"/>
      <name val="Arial Cyr"/>
      <family val="2"/>
      <charset val="204"/>
    </font>
    <font>
      <sz val="8"/>
      <name val="Arial Cyr"/>
      <family val="2"/>
      <charset val="204"/>
    </font>
    <font>
      <sz val="14"/>
      <name val="Arial Cyr"/>
      <family val="2"/>
      <charset val="204"/>
    </font>
    <font>
      <sz val="14"/>
      <name val="Arial Cyr"/>
      <charset val="204"/>
    </font>
    <font>
      <sz val="8"/>
      <name val="Times New Roman"/>
      <family val="1"/>
    </font>
    <font>
      <sz val="6"/>
      <name val="Times New Roman"/>
      <family val="1"/>
      <charset val="204"/>
    </font>
    <font>
      <sz val="14"/>
      <color indexed="8"/>
      <name val="Times New Roman"/>
      <family val="1"/>
      <charset val="1"/>
    </font>
    <font>
      <i/>
      <sz val="12"/>
      <color indexed="8"/>
      <name val="Times New Roman"/>
      <family val="1"/>
      <charset val="1"/>
    </font>
    <font>
      <u/>
      <sz val="12"/>
      <color indexed="8"/>
      <name val="Times New Roman"/>
      <family val="1"/>
      <charset val="1"/>
    </font>
    <font>
      <sz val="12"/>
      <color rgb="FF000000"/>
      <name val="Times New Roman"/>
      <family val="1"/>
      <charset val="204"/>
    </font>
    <font>
      <i/>
      <sz val="12"/>
      <color rgb="FF000000"/>
      <name val="Times New Roman"/>
      <family val="1"/>
      <charset val="204"/>
    </font>
    <font>
      <b/>
      <i/>
      <sz val="8"/>
      <name val="Times New Roman"/>
      <family val="1"/>
      <charset val="204"/>
    </font>
    <font>
      <u/>
      <sz val="8"/>
      <name val="Times New Roman"/>
      <family val="1"/>
      <charset val="204"/>
    </font>
    <font>
      <sz val="8"/>
      <color rgb="FF000000"/>
      <name val="Times New Roman"/>
      <family val="1"/>
      <charset val="204"/>
    </font>
    <font>
      <b/>
      <sz val="8"/>
      <color indexed="10"/>
      <name val="Times New Roman"/>
      <family val="1"/>
      <charset val="204"/>
    </font>
  </fonts>
  <fills count="8">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rgb="FFCCFFCC"/>
        <bgColor rgb="FF000000"/>
      </patternFill>
    </fill>
    <fill>
      <patternFill patternType="solid">
        <fgColor rgb="FFCCFFCC"/>
        <bgColor indexed="64"/>
      </patternFill>
    </fill>
    <fill>
      <patternFill patternType="solid">
        <fgColor rgb="FFFFFF99"/>
        <bgColor rgb="FF000000"/>
      </patternFill>
    </fill>
    <fill>
      <patternFill patternType="solid">
        <fgColor rgb="FF66FFFF"/>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style="thin">
        <color indexed="63"/>
      </right>
      <top/>
      <bottom style="thin">
        <color indexed="63"/>
      </bottom>
      <diagonal/>
    </border>
    <border>
      <left style="thin">
        <color indexed="63"/>
      </left>
      <right style="thin">
        <color indexed="63"/>
      </right>
      <top/>
      <bottom style="thin">
        <color indexed="63"/>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thin">
        <color indexed="63"/>
      </right>
      <top/>
      <bottom style="medium">
        <color indexed="64"/>
      </bottom>
      <diagonal/>
    </border>
    <border>
      <left/>
      <right style="thin">
        <color indexed="63"/>
      </right>
      <top style="thin">
        <color indexed="63"/>
      </top>
      <bottom style="thin">
        <color indexed="63"/>
      </bottom>
      <diagonal/>
    </border>
    <border>
      <left style="thin">
        <color indexed="64"/>
      </left>
      <right style="thin">
        <color indexed="64"/>
      </right>
      <top/>
      <bottom/>
      <diagonal/>
    </border>
    <border>
      <left/>
      <right style="thin">
        <color indexed="64"/>
      </right>
      <top/>
      <bottom/>
      <diagonal/>
    </border>
    <border>
      <left/>
      <right style="thin">
        <color indexed="63"/>
      </right>
      <top/>
      <bottom/>
      <diagonal/>
    </border>
    <border>
      <left/>
      <right/>
      <top style="thin">
        <color indexed="64"/>
      </top>
      <bottom style="thin">
        <color indexed="64"/>
      </bottom>
      <diagonal/>
    </border>
    <border>
      <left/>
      <right style="thin">
        <color indexed="63"/>
      </right>
      <top style="thin">
        <color indexed="64"/>
      </top>
      <bottom style="thin">
        <color indexed="64"/>
      </bottom>
      <diagonal/>
    </border>
    <border>
      <left/>
      <right style="thin">
        <color indexed="64"/>
      </right>
      <top style="thin">
        <color indexed="64"/>
      </top>
      <bottom/>
      <diagonal/>
    </border>
    <border>
      <left style="thin">
        <color indexed="63"/>
      </left>
      <right style="thin">
        <color indexed="64"/>
      </right>
      <top style="thin">
        <color indexed="64"/>
      </top>
      <bottom style="medium">
        <color indexed="64"/>
      </bottom>
      <diagonal/>
    </border>
    <border>
      <left style="thin">
        <color indexed="64"/>
      </left>
      <right style="thin">
        <color indexed="64"/>
      </right>
      <top/>
      <bottom style="thin">
        <color indexed="8"/>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s>
  <cellStyleXfs count="1">
    <xf numFmtId="0" fontId="0" fillId="0" borderId="0"/>
  </cellStyleXfs>
  <cellXfs count="283">
    <xf numFmtId="0" fontId="0" fillId="0" borderId="0" xfId="0"/>
    <xf numFmtId="0" fontId="4" fillId="0" borderId="1" xfId="0" applyFont="1" applyBorder="1" applyAlignment="1">
      <alignment horizontal="center"/>
    </xf>
    <xf numFmtId="0" fontId="2" fillId="0" borderId="0" xfId="0" applyFont="1"/>
    <xf numFmtId="0" fontId="6" fillId="0" borderId="1" xfId="0" applyFont="1" applyBorder="1" applyAlignment="1">
      <alignment horizontal="center"/>
    </xf>
    <xf numFmtId="0" fontId="5" fillId="0" borderId="1" xfId="0" applyFont="1" applyBorder="1"/>
    <xf numFmtId="0" fontId="5" fillId="0" borderId="1" xfId="0" applyFont="1" applyBorder="1" applyAlignment="1">
      <alignment horizontal="center"/>
    </xf>
    <xf numFmtId="0" fontId="2" fillId="0" borderId="0" xfId="0" applyFont="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5" fillId="0" borderId="6" xfId="0" applyFont="1" applyBorder="1" applyAlignment="1">
      <alignment horizontal="center"/>
    </xf>
    <xf numFmtId="0" fontId="7" fillId="0" borderId="0" xfId="0" applyFont="1"/>
    <xf numFmtId="0" fontId="5" fillId="0" borderId="0" xfId="0" applyFont="1"/>
    <xf numFmtId="0" fontId="3" fillId="0" borderId="1" xfId="0" applyFont="1" applyBorder="1" applyAlignment="1">
      <alignment horizontal="center"/>
    </xf>
    <xf numFmtId="0" fontId="5" fillId="0" borderId="1" xfId="0" applyFont="1" applyBorder="1" applyAlignment="1">
      <alignment horizontal="center" vertical="center" textRotation="90" wrapText="1"/>
    </xf>
    <xf numFmtId="0" fontId="10" fillId="0" borderId="0" xfId="0" applyFont="1" applyAlignment="1">
      <alignment horizontal="right"/>
    </xf>
    <xf numFmtId="0" fontId="10" fillId="0" borderId="0" xfId="0" applyFont="1"/>
    <xf numFmtId="0" fontId="11" fillId="0" borderId="0" xfId="0" applyFont="1" applyAlignment="1">
      <alignment horizontal="center"/>
    </xf>
    <xf numFmtId="0" fontId="10" fillId="0" borderId="0" xfId="0" applyFont="1" applyAlignment="1">
      <alignment horizontal="center"/>
    </xf>
    <xf numFmtId="0" fontId="13" fillId="0" borderId="0" xfId="0" applyFont="1" applyAlignment="1">
      <alignment horizontal="justify"/>
    </xf>
    <xf numFmtId="0" fontId="14" fillId="0" borderId="0" xfId="0" applyFont="1"/>
    <xf numFmtId="0" fontId="15" fillId="0" borderId="0" xfId="0" applyFont="1" applyBorder="1" applyAlignment="1">
      <alignment horizontal="center" vertical="top" wrapText="1"/>
    </xf>
    <xf numFmtId="0" fontId="16" fillId="0" borderId="0" xfId="0" applyFont="1" applyBorder="1" applyAlignment="1">
      <alignment vertical="top" wrapText="1"/>
    </xf>
    <xf numFmtId="0" fontId="5" fillId="0" borderId="7" xfId="0" applyFont="1" applyBorder="1" applyAlignment="1">
      <alignment horizontal="center"/>
    </xf>
    <xf numFmtId="0" fontId="6" fillId="0" borderId="4" xfId="0" applyFont="1" applyBorder="1" applyAlignment="1">
      <alignment wrapText="1"/>
    </xf>
    <xf numFmtId="0" fontId="6" fillId="0" borderId="4" xfId="0" applyFont="1" applyBorder="1"/>
    <xf numFmtId="0" fontId="5" fillId="0" borderId="4" xfId="0" applyFont="1" applyBorder="1"/>
    <xf numFmtId="0" fontId="6" fillId="0" borderId="8" xfId="0" applyFont="1" applyBorder="1"/>
    <xf numFmtId="0" fontId="5" fillId="0" borderId="4" xfId="0" applyFont="1" applyBorder="1" applyAlignment="1">
      <alignment wrapText="1"/>
    </xf>
    <xf numFmtId="0" fontId="6" fillId="0" borderId="9" xfId="0" applyFont="1" applyBorder="1"/>
    <xf numFmtId="0" fontId="6" fillId="0" borderId="7" xfId="0" applyFont="1" applyBorder="1" applyAlignment="1">
      <alignment horizontal="center"/>
    </xf>
    <xf numFmtId="0" fontId="6" fillId="0" borderId="9" xfId="0" applyFont="1" applyBorder="1" applyAlignment="1">
      <alignment wrapText="1"/>
    </xf>
    <xf numFmtId="0" fontId="4" fillId="0" borderId="7" xfId="0" applyFont="1" applyBorder="1" applyAlignment="1">
      <alignment horizontal="center"/>
    </xf>
    <xf numFmtId="49" fontId="9" fillId="0" borderId="1" xfId="0" applyNumberFormat="1" applyFont="1" applyBorder="1" applyAlignment="1" applyProtection="1">
      <alignment horizontal="center" vertical="center"/>
      <protection locked="0"/>
    </xf>
    <xf numFmtId="49" fontId="17" fillId="0" borderId="1" xfId="0" applyNumberFormat="1" applyFont="1" applyBorder="1" applyAlignment="1" applyProtection="1">
      <alignment horizontal="center" vertical="center"/>
      <protection locked="0"/>
    </xf>
    <xf numFmtId="0" fontId="0" fillId="0" borderId="0" xfId="0" applyBorder="1"/>
    <xf numFmtId="0" fontId="4" fillId="0" borderId="2" xfId="0" applyFont="1" applyBorder="1" applyAlignment="1">
      <alignment horizontal="center"/>
    </xf>
    <xf numFmtId="0" fontId="4" fillId="0" borderId="12" xfId="0" applyFont="1" applyBorder="1" applyAlignment="1">
      <alignment horizontal="center"/>
    </xf>
    <xf numFmtId="0" fontId="19" fillId="0" borderId="0" xfId="0" applyFont="1" applyAlignment="1">
      <alignment wrapText="1"/>
    </xf>
    <xf numFmtId="0" fontId="10" fillId="0" borderId="12" xfId="0" applyFont="1" applyBorder="1" applyAlignment="1">
      <alignment horizontal="justify" vertical="center" wrapText="1"/>
    </xf>
    <xf numFmtId="0" fontId="10" fillId="0" borderId="2" xfId="0" applyFont="1" applyBorder="1" applyAlignment="1">
      <alignment vertical="center"/>
    </xf>
    <xf numFmtId="0" fontId="10" fillId="0" borderId="12" xfId="0" applyFont="1" applyBorder="1" applyAlignment="1">
      <alignment horizontal="center" vertical="center"/>
    </xf>
    <xf numFmtId="0" fontId="15" fillId="0" borderId="2" xfId="0" applyFont="1" applyBorder="1" applyAlignment="1">
      <alignment vertical="center"/>
    </xf>
    <xf numFmtId="0" fontId="15" fillId="0" borderId="12" xfId="0" applyFont="1" applyBorder="1" applyAlignment="1">
      <alignment horizontal="center" vertical="center"/>
    </xf>
    <xf numFmtId="0" fontId="20" fillId="0" borderId="0" xfId="0" applyFont="1"/>
    <xf numFmtId="0" fontId="20" fillId="0" borderId="0" xfId="0" applyFont="1" applyAlignment="1">
      <alignment horizontal="center" vertical="center"/>
    </xf>
    <xf numFmtId="0" fontId="21" fillId="0" borderId="0" xfId="0" applyFont="1" applyBorder="1" applyAlignment="1">
      <alignment vertical="center" textRotation="180"/>
    </xf>
    <xf numFmtId="0" fontId="21" fillId="0" borderId="0" xfId="0" applyFont="1" applyBorder="1"/>
    <xf numFmtId="0" fontId="21" fillId="0" borderId="0" xfId="0" applyFont="1" applyBorder="1" applyAlignment="1">
      <alignment vertical="center" textRotation="180" wrapText="1"/>
    </xf>
    <xf numFmtId="0" fontId="22" fillId="0" borderId="1" xfId="0" applyFont="1" applyBorder="1" applyAlignment="1">
      <alignment horizontal="center" vertical="center" wrapText="1"/>
    </xf>
    <xf numFmtId="0" fontId="22" fillId="0" borderId="1" xfId="0" applyNumberFormat="1" applyFont="1" applyBorder="1" applyAlignment="1">
      <alignment horizontal="center" vertical="center" wrapText="1"/>
    </xf>
    <xf numFmtId="0" fontId="24" fillId="0" borderId="0" xfId="0" applyFont="1" applyBorder="1" applyAlignment="1">
      <alignment vertical="center"/>
    </xf>
    <xf numFmtId="0" fontId="23" fillId="0" borderId="0" xfId="0" applyFont="1" applyBorder="1" applyAlignment="1">
      <alignment vertical="center"/>
    </xf>
    <xf numFmtId="0" fontId="23" fillId="0" borderId="0" xfId="0" applyFont="1"/>
    <xf numFmtId="0" fontId="24" fillId="0" borderId="0" xfId="0" applyFont="1"/>
    <xf numFmtId="0" fontId="6" fillId="0" borderId="1" xfId="0" applyFont="1" applyBorder="1" applyAlignment="1">
      <alignment horizontal="center" wrapText="1"/>
    </xf>
    <xf numFmtId="0" fontId="1" fillId="0" borderId="13" xfId="0" applyFont="1" applyBorder="1" applyAlignment="1"/>
    <xf numFmtId="0" fontId="3" fillId="0" borderId="1" xfId="0" applyFont="1" applyBorder="1" applyAlignment="1">
      <alignment horizontal="center" vertical="justify" wrapText="1"/>
    </xf>
    <xf numFmtId="0" fontId="2" fillId="0" borderId="0" xfId="0" applyFont="1" applyAlignment="1">
      <alignment horizontal="center" vertical="center"/>
    </xf>
    <xf numFmtId="0" fontId="22" fillId="0" borderId="1" xfId="0" applyFont="1" applyBorder="1" applyAlignment="1">
      <alignment horizontal="center" vertical="center"/>
    </xf>
    <xf numFmtId="16" fontId="2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22" fillId="0" borderId="1" xfId="0" applyNumberFormat="1" applyFont="1" applyBorder="1" applyAlignment="1">
      <alignment horizontal="center" vertical="center"/>
    </xf>
    <xf numFmtId="0" fontId="2" fillId="0" borderId="1" xfId="0" applyFont="1" applyBorder="1" applyAlignment="1">
      <alignment vertical="center"/>
    </xf>
    <xf numFmtId="0" fontId="25" fillId="0" borderId="1" xfId="0" applyFont="1" applyBorder="1" applyAlignment="1">
      <alignment horizontal="center" vertical="center"/>
    </xf>
    <xf numFmtId="0" fontId="22" fillId="0" borderId="0" xfId="0" applyFont="1" applyBorder="1" applyAlignment="1">
      <alignment horizontal="center" vertical="center"/>
    </xf>
    <xf numFmtId="0" fontId="2" fillId="0" borderId="0" xfId="0" applyFont="1" applyBorder="1" applyAlignment="1">
      <alignment horizontal="center" vertical="center"/>
    </xf>
    <xf numFmtId="0" fontId="25" fillId="0" borderId="0" xfId="0" applyFont="1" applyBorder="1" applyAlignment="1">
      <alignment horizontal="center" vertical="center"/>
    </xf>
    <xf numFmtId="0" fontId="22" fillId="0" borderId="0" xfId="0" applyFont="1" applyAlignment="1">
      <alignment horizontal="center" vertical="center"/>
    </xf>
    <xf numFmtId="0" fontId="6" fillId="0" borderId="1" xfId="0" applyFont="1" applyBorder="1" applyAlignment="1">
      <alignment wrapText="1"/>
    </xf>
    <xf numFmtId="0" fontId="6" fillId="0" borderId="12" xfId="0" applyFont="1" applyBorder="1" applyAlignment="1">
      <alignment horizontal="center"/>
    </xf>
    <xf numFmtId="0" fontId="2" fillId="0" borderId="12" xfId="0" applyFont="1" applyBorder="1" applyAlignment="1">
      <alignment horizontal="center"/>
    </xf>
    <xf numFmtId="0" fontId="2" fillId="0" borderId="12" xfId="0" applyFont="1" applyBorder="1"/>
    <xf numFmtId="0" fontId="0" fillId="0" borderId="12" xfId="0" applyBorder="1"/>
    <xf numFmtId="0" fontId="6" fillId="0" borderId="2" xfId="0" applyFont="1" applyBorder="1"/>
    <xf numFmtId="0" fontId="6" fillId="0" borderId="12" xfId="0" applyFont="1" applyBorder="1"/>
    <xf numFmtId="0" fontId="6" fillId="0" borderId="13" xfId="0" applyFont="1" applyBorder="1" applyAlignment="1">
      <alignment wrapText="1"/>
    </xf>
    <xf numFmtId="0" fontId="6" fillId="0" borderId="1" xfId="0" applyFont="1" applyBorder="1"/>
    <xf numFmtId="49" fontId="17" fillId="0" borderId="2" xfId="0" applyNumberFormat="1" applyFont="1" applyBorder="1" applyAlignment="1" applyProtection="1">
      <alignment horizontal="center" vertical="center"/>
      <protection locked="0"/>
    </xf>
    <xf numFmtId="0" fontId="3" fillId="0" borderId="14" xfId="0" applyFont="1" applyBorder="1" applyAlignment="1">
      <alignment horizontal="center"/>
    </xf>
    <xf numFmtId="0" fontId="6" fillId="0" borderId="15" xfId="0" applyFont="1" applyBorder="1" applyAlignment="1">
      <alignment horizontal="center"/>
    </xf>
    <xf numFmtId="0" fontId="6" fillId="0" borderId="14" xfId="0" applyFont="1" applyBorder="1" applyAlignment="1">
      <alignment horizontal="center"/>
    </xf>
    <xf numFmtId="0" fontId="6" fillId="0" borderId="16" xfId="0" applyFont="1" applyBorder="1" applyAlignment="1">
      <alignment horizontal="center"/>
    </xf>
    <xf numFmtId="0" fontId="5" fillId="0" borderId="17" xfId="0" applyFont="1" applyBorder="1" applyAlignment="1">
      <alignment horizontal="center"/>
    </xf>
    <xf numFmtId="0" fontId="5" fillId="0" borderId="17" xfId="0" applyFont="1" applyBorder="1"/>
    <xf numFmtId="49" fontId="9" fillId="0" borderId="2" xfId="0" applyNumberFormat="1" applyFont="1" applyBorder="1" applyAlignment="1" applyProtection="1">
      <alignment horizontal="center" vertical="center"/>
      <protection locked="0"/>
    </xf>
    <xf numFmtId="0" fontId="3" fillId="0" borderId="2" xfId="0" applyFont="1" applyBorder="1" applyAlignment="1">
      <alignment horizontal="center"/>
    </xf>
    <xf numFmtId="0" fontId="4" fillId="0" borderId="16" xfId="0" applyFont="1" applyBorder="1" applyAlignment="1">
      <alignment horizontal="center"/>
    </xf>
    <xf numFmtId="0" fontId="6" fillId="0" borderId="14" xfId="0" applyFont="1" applyBorder="1"/>
    <xf numFmtId="0" fontId="26" fillId="0" borderId="14" xfId="0" applyFont="1" applyBorder="1"/>
    <xf numFmtId="0" fontId="4" fillId="0" borderId="14" xfId="0" applyFont="1" applyBorder="1" applyAlignment="1">
      <alignment horizontal="center"/>
    </xf>
    <xf numFmtId="0" fontId="6" fillId="0" borderId="15" xfId="0" applyFont="1" applyBorder="1"/>
    <xf numFmtId="49" fontId="9" fillId="0" borderId="14" xfId="0" applyNumberFormat="1" applyFont="1" applyBorder="1" applyAlignment="1" applyProtection="1">
      <alignment horizontal="center" vertical="center"/>
      <protection locked="0"/>
    </xf>
    <xf numFmtId="0" fontId="6" fillId="0" borderId="9" xfId="0" applyFont="1" applyBorder="1" applyAlignment="1">
      <alignment horizontal="center"/>
    </xf>
    <xf numFmtId="0" fontId="5" fillId="2" borderId="1" xfId="0" applyFont="1" applyFill="1" applyBorder="1" applyAlignment="1">
      <alignment horizontal="center"/>
    </xf>
    <xf numFmtId="0" fontId="5" fillId="3" borderId="1" xfId="0" applyFont="1" applyFill="1" applyBorder="1" applyAlignment="1">
      <alignment horizontal="center"/>
    </xf>
    <xf numFmtId="0" fontId="4" fillId="3" borderId="14" xfId="0" applyFont="1" applyFill="1" applyBorder="1" applyAlignment="1">
      <alignment horizontal="center"/>
    </xf>
    <xf numFmtId="0" fontId="4" fillId="3" borderId="16" xfId="0" applyFont="1" applyFill="1" applyBorder="1" applyAlignment="1">
      <alignment horizontal="center"/>
    </xf>
    <xf numFmtId="0" fontId="4" fillId="2" borderId="2" xfId="0" applyFont="1" applyFill="1" applyBorder="1" applyAlignment="1">
      <alignment horizontal="center"/>
    </xf>
    <xf numFmtId="0" fontId="4" fillId="2" borderId="1" xfId="0" applyFont="1" applyFill="1" applyBorder="1" applyAlignment="1">
      <alignment horizontal="center"/>
    </xf>
    <xf numFmtId="0" fontId="4" fillId="3" borderId="7" xfId="0" applyFont="1" applyFill="1" applyBorder="1" applyAlignment="1">
      <alignment horizontal="center"/>
    </xf>
    <xf numFmtId="0" fontId="4" fillId="3" borderId="1" xfId="0" applyFont="1" applyFill="1" applyBorder="1" applyAlignment="1">
      <alignment horizontal="center"/>
    </xf>
    <xf numFmtId="0" fontId="12" fillId="0" borderId="0" xfId="0" applyFont="1" applyAlignment="1">
      <alignment wrapText="1"/>
    </xf>
    <xf numFmtId="0" fontId="16" fillId="0" borderId="0" xfId="0" applyFont="1"/>
    <xf numFmtId="0" fontId="12" fillId="0" borderId="0" xfId="0" applyFont="1" applyAlignment="1">
      <alignment horizontal="justify"/>
    </xf>
    <xf numFmtId="0" fontId="16" fillId="0" borderId="0" xfId="0" applyFont="1" applyAlignment="1">
      <alignment horizontal="justify"/>
    </xf>
    <xf numFmtId="0" fontId="13" fillId="0" borderId="0" xfId="0" applyFont="1" applyAlignment="1">
      <alignment horizontal="center"/>
    </xf>
    <xf numFmtId="0" fontId="27" fillId="0" borderId="0" xfId="0" applyFont="1" applyAlignment="1">
      <alignment horizontal="center"/>
    </xf>
    <xf numFmtId="0" fontId="28" fillId="0" borderId="0" xfId="0" applyFont="1" applyAlignment="1">
      <alignment horizontal="center"/>
    </xf>
    <xf numFmtId="0" fontId="6" fillId="0" borderId="1" xfId="0" applyFont="1" applyBorder="1" applyAlignment="1">
      <alignment horizontal="center" vertical="top" wrapText="1"/>
    </xf>
    <xf numFmtId="0" fontId="6" fillId="0" borderId="1" xfId="0" applyFont="1" applyBorder="1" applyAlignment="1">
      <alignment horizontal="justify" vertical="top" wrapText="1"/>
    </xf>
    <xf numFmtId="0" fontId="5" fillId="0" borderId="20" xfId="0" applyFont="1" applyBorder="1"/>
    <xf numFmtId="0" fontId="6" fillId="0" borderId="2" xfId="0" applyFont="1" applyBorder="1" applyAlignment="1">
      <alignment horizontal="center" vertical="center"/>
    </xf>
    <xf numFmtId="0" fontId="6" fillId="0" borderId="13" xfId="0" applyFont="1" applyBorder="1" applyAlignment="1">
      <alignment vertical="center"/>
    </xf>
    <xf numFmtId="49" fontId="9" fillId="0" borderId="21" xfId="0" applyNumberFormat="1" applyFont="1" applyBorder="1" applyAlignment="1" applyProtection="1">
      <alignment horizontal="center"/>
      <protection locked="0"/>
    </xf>
    <xf numFmtId="0" fontId="9" fillId="0" borderId="22" xfId="0" applyFont="1" applyBorder="1" applyAlignment="1">
      <alignment horizontal="center" vertical="center"/>
    </xf>
    <xf numFmtId="0" fontId="9" fillId="0" borderId="21" xfId="0" applyFont="1" applyBorder="1" applyAlignment="1">
      <alignment horizontal="center" vertical="center"/>
    </xf>
    <xf numFmtId="0" fontId="6" fillId="0" borderId="0" xfId="0" applyFont="1" applyAlignment="1">
      <alignment vertical="center" wrapText="1"/>
    </xf>
    <xf numFmtId="0" fontId="6" fillId="0" borderId="23" xfId="0" applyFont="1" applyBorder="1"/>
    <xf numFmtId="0" fontId="6" fillId="0" borderId="24" xfId="0" applyFont="1" applyBorder="1"/>
    <xf numFmtId="49" fontId="9" fillId="0" borderId="25" xfId="0" applyNumberFormat="1" applyFont="1" applyBorder="1" applyAlignment="1" applyProtection="1">
      <alignment horizontal="center"/>
      <protection locked="0"/>
    </xf>
    <xf numFmtId="0" fontId="4" fillId="0" borderId="24" xfId="0" applyFont="1" applyBorder="1" applyAlignment="1">
      <alignment horizontal="center"/>
    </xf>
    <xf numFmtId="0" fontId="5" fillId="0" borderId="2" xfId="0" applyFont="1" applyBorder="1" applyAlignment="1">
      <alignment horizontal="center"/>
    </xf>
    <xf numFmtId="0" fontId="5" fillId="0" borderId="18" xfId="0" applyFont="1" applyBorder="1" applyAlignment="1">
      <alignment horizontal="left" vertical="center" wrapText="1"/>
    </xf>
    <xf numFmtId="0" fontId="5" fillId="0" borderId="24" xfId="0" applyFont="1" applyBorder="1"/>
    <xf numFmtId="0" fontId="5" fillId="0" borderId="24" xfId="0" applyFont="1" applyBorder="1" applyAlignment="1">
      <alignment horizontal="center"/>
    </xf>
    <xf numFmtId="0" fontId="3" fillId="0" borderId="18" xfId="0" applyFont="1" applyBorder="1" applyAlignment="1">
      <alignment horizontal="center"/>
    </xf>
    <xf numFmtId="0" fontId="6" fillId="0" borderId="2" xfId="0" applyFont="1" applyBorder="1" applyAlignment="1">
      <alignment vertical="center"/>
    </xf>
    <xf numFmtId="0" fontId="6" fillId="0" borderId="12" xfId="0" applyFont="1" applyBorder="1" applyAlignment="1">
      <alignment vertical="center"/>
    </xf>
    <xf numFmtId="0" fontId="6" fillId="0" borderId="12" xfId="0" applyFont="1" applyBorder="1" applyAlignment="1">
      <alignment horizontal="center" vertical="center"/>
    </xf>
    <xf numFmtId="49" fontId="9" fillId="0" borderId="26" xfId="0" applyNumberFormat="1" applyFont="1" applyBorder="1" applyAlignment="1" applyProtection="1">
      <alignment horizontal="center" vertical="center"/>
      <protection locked="0"/>
    </xf>
    <xf numFmtId="0" fontId="6" fillId="0" borderId="27" xfId="0" applyFont="1" applyBorder="1" applyAlignment="1">
      <alignment horizontal="center" vertical="center"/>
    </xf>
    <xf numFmtId="0" fontId="6" fillId="0" borderId="0" xfId="0" applyFont="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49" fontId="9" fillId="0" borderId="29" xfId="0" applyNumberFormat="1" applyFont="1" applyBorder="1" applyAlignment="1" applyProtection="1">
      <alignment horizontal="center" vertical="center"/>
      <protection locked="0"/>
    </xf>
    <xf numFmtId="0" fontId="4" fillId="0" borderId="28" xfId="0" applyFont="1" applyBorder="1" applyAlignment="1">
      <alignment horizontal="center"/>
    </xf>
    <xf numFmtId="0" fontId="6" fillId="0" borderId="1" xfId="0" applyFont="1" applyBorder="1" applyAlignment="1">
      <alignment horizontal="center" vertical="center"/>
    </xf>
    <xf numFmtId="0" fontId="6" fillId="0" borderId="30" xfId="0" applyFont="1" applyBorder="1" applyAlignment="1">
      <alignment vertical="center"/>
    </xf>
    <xf numFmtId="0" fontId="6" fillId="0" borderId="1" xfId="0" applyFont="1" applyBorder="1" applyAlignment="1">
      <alignment vertical="center"/>
    </xf>
    <xf numFmtId="0" fontId="6" fillId="0" borderId="7" xfId="0" applyFont="1" applyBorder="1" applyAlignment="1">
      <alignment vertical="center"/>
    </xf>
    <xf numFmtId="49" fontId="9" fillId="0" borderId="31" xfId="0" applyNumberFormat="1" applyFont="1" applyBorder="1" applyAlignment="1" applyProtection="1">
      <alignment horizontal="center" vertical="center"/>
      <protection locked="0"/>
    </xf>
    <xf numFmtId="0" fontId="4" fillId="0" borderId="32" xfId="0" applyFont="1" applyBorder="1" applyAlignment="1">
      <alignment horizontal="center"/>
    </xf>
    <xf numFmtId="0" fontId="5" fillId="0" borderId="23" xfId="0" applyFont="1" applyBorder="1" applyAlignment="1">
      <alignment horizontal="center" vertical="center"/>
    </xf>
    <xf numFmtId="0" fontId="5" fillId="0" borderId="20"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7" fillId="0" borderId="24" xfId="0" applyFont="1" applyBorder="1"/>
    <xf numFmtId="49" fontId="9" fillId="0" borderId="26" xfId="0" applyNumberFormat="1" applyFont="1" applyBorder="1" applyAlignment="1" applyProtection="1">
      <alignment horizontal="center"/>
      <protection locked="0"/>
    </xf>
    <xf numFmtId="49" fontId="6" fillId="0" borderId="21" xfId="0" applyNumberFormat="1" applyFont="1" applyBorder="1" applyAlignment="1" applyProtection="1">
      <alignment horizontal="center"/>
      <protection locked="0"/>
    </xf>
    <xf numFmtId="0" fontId="4" fillId="4" borderId="2" xfId="0" applyFont="1" applyFill="1" applyBorder="1" applyAlignment="1">
      <alignment horizontal="center"/>
    </xf>
    <xf numFmtId="0" fontId="4" fillId="5" borderId="2" xfId="0" applyFont="1" applyFill="1" applyBorder="1" applyAlignment="1">
      <alignment horizontal="center"/>
    </xf>
    <xf numFmtId="0" fontId="4" fillId="6" borderId="2" xfId="0" applyFont="1" applyFill="1" applyBorder="1" applyAlignment="1">
      <alignment horizontal="center"/>
    </xf>
    <xf numFmtId="0" fontId="6" fillId="0" borderId="33" xfId="0" applyFont="1" applyBorder="1" applyAlignment="1">
      <alignment horizontal="center"/>
    </xf>
    <xf numFmtId="0" fontId="26" fillId="0" borderId="14" xfId="0" applyFont="1" applyBorder="1" applyAlignment="1">
      <alignment horizontal="center"/>
    </xf>
    <xf numFmtId="0" fontId="6" fillId="0" borderId="10" xfId="0" applyFont="1" applyBorder="1"/>
    <xf numFmtId="0" fontId="4" fillId="0" borderId="23" xfId="0" applyFont="1" applyBorder="1" applyAlignment="1">
      <alignment horizontal="center"/>
    </xf>
    <xf numFmtId="0" fontId="30" fillId="0" borderId="0" xfId="0" applyFont="1" applyAlignment="1">
      <alignment horizontal="center"/>
    </xf>
    <xf numFmtId="0" fontId="30" fillId="0" borderId="0" xfId="0" applyFont="1" applyAlignment="1">
      <alignment wrapText="1"/>
    </xf>
    <xf numFmtId="0" fontId="31" fillId="0" borderId="0" xfId="0" applyFont="1" applyAlignment="1">
      <alignment horizontal="center"/>
    </xf>
    <xf numFmtId="0" fontId="6" fillId="0" borderId="7" xfId="0" applyFont="1" applyBorder="1" applyAlignment="1">
      <alignment vertical="center" wrapText="1"/>
    </xf>
    <xf numFmtId="0" fontId="0" fillId="0" borderId="0" xfId="0" applyAlignment="1">
      <alignment wrapText="1"/>
    </xf>
    <xf numFmtId="0" fontId="5" fillId="0" borderId="0" xfId="0" applyFont="1" applyBorder="1" applyAlignment="1">
      <alignment horizontal="left" vertical="center" wrapText="1"/>
    </xf>
    <xf numFmtId="0" fontId="5" fillId="0" borderId="0" xfId="0" applyFont="1" applyBorder="1" applyAlignment="1">
      <alignment vertical="center" wrapText="1"/>
    </xf>
    <xf numFmtId="0" fontId="32" fillId="0" borderId="0" xfId="0" applyFont="1" applyBorder="1" applyAlignment="1">
      <alignment vertical="center" wrapText="1"/>
    </xf>
    <xf numFmtId="0" fontId="34" fillId="0" borderId="0" xfId="0" applyFont="1" applyBorder="1" applyAlignment="1">
      <alignment horizontal="justify" vertical="center" wrapText="1"/>
    </xf>
    <xf numFmtId="0" fontId="6" fillId="0" borderId="0" xfId="0" applyFont="1" applyBorder="1" applyAlignment="1">
      <alignment vertical="center" wrapText="1"/>
    </xf>
    <xf numFmtId="0" fontId="6" fillId="0" borderId="0" xfId="0" applyFont="1" applyBorder="1" applyAlignment="1">
      <alignment horizontal="justify" vertical="center" wrapText="1"/>
    </xf>
    <xf numFmtId="0" fontId="6" fillId="0" borderId="0" xfId="0" applyFont="1" applyBorder="1" applyAlignment="1">
      <alignment horizontal="justify" vertical="center"/>
    </xf>
    <xf numFmtId="0" fontId="32" fillId="0" borderId="0" xfId="0" applyFont="1" applyBorder="1" applyAlignment="1">
      <alignment horizontal="justify" vertical="center"/>
    </xf>
    <xf numFmtId="0" fontId="0" fillId="0" borderId="0" xfId="0" applyBorder="1" applyAlignment="1">
      <alignment wrapText="1"/>
    </xf>
    <xf numFmtId="0" fontId="6" fillId="0" borderId="1" xfId="0" applyFont="1" applyBorder="1" applyAlignment="1">
      <alignment horizontal="center"/>
    </xf>
    <xf numFmtId="0" fontId="6" fillId="0" borderId="36" xfId="0" applyFont="1" applyBorder="1" applyAlignment="1">
      <alignment horizontal="center" vertical="center"/>
    </xf>
    <xf numFmtId="0" fontId="6" fillId="0" borderId="30" xfId="0" applyFont="1" applyBorder="1"/>
    <xf numFmtId="49" fontId="34" fillId="0" borderId="1" xfId="0" applyNumberFormat="1" applyFont="1" applyBorder="1" applyAlignment="1" applyProtection="1">
      <alignment horizontal="center" vertical="center"/>
      <protection locked="0"/>
    </xf>
    <xf numFmtId="0" fontId="6" fillId="0" borderId="20" xfId="0" applyFont="1" applyBorder="1"/>
    <xf numFmtId="49" fontId="34" fillId="0" borderId="2" xfId="0" applyNumberFormat="1" applyFont="1" applyBorder="1" applyAlignment="1" applyProtection="1">
      <alignment horizontal="center" vertical="center"/>
      <protection locked="0"/>
    </xf>
    <xf numFmtId="0" fontId="5" fillId="0" borderId="0" xfId="0" applyFont="1" applyAlignment="1">
      <alignment horizontal="center"/>
    </xf>
    <xf numFmtId="0" fontId="6" fillId="0" borderId="0" xfId="0" applyFont="1" applyAlignment="1">
      <alignment horizontal="center"/>
    </xf>
    <xf numFmtId="0" fontId="5" fillId="7" borderId="5" xfId="0" applyFont="1" applyFill="1" applyBorder="1" applyAlignment="1">
      <alignment horizontal="center"/>
    </xf>
    <xf numFmtId="0" fontId="5" fillId="7" borderId="19" xfId="0" applyFont="1" applyFill="1" applyBorder="1" applyAlignment="1">
      <alignment horizontal="left" wrapText="1"/>
    </xf>
    <xf numFmtId="0" fontId="5" fillId="7" borderId="17" xfId="0" applyFont="1" applyFill="1" applyBorder="1" applyAlignment="1">
      <alignment horizontal="left" wrapText="1"/>
    </xf>
    <xf numFmtId="0" fontId="5" fillId="7" borderId="17" xfId="0" applyFont="1" applyFill="1" applyBorder="1" applyAlignment="1">
      <alignment horizontal="center"/>
    </xf>
    <xf numFmtId="0" fontId="7" fillId="7" borderId="0" xfId="0" applyFont="1" applyFill="1"/>
    <xf numFmtId="0" fontId="5" fillId="7" borderId="6" xfId="0" applyFont="1" applyFill="1" applyBorder="1" applyAlignment="1">
      <alignment horizontal="center"/>
    </xf>
    <xf numFmtId="0" fontId="5" fillId="7" borderId="10" xfId="0" applyFont="1" applyFill="1" applyBorder="1" applyAlignment="1">
      <alignment wrapText="1"/>
    </xf>
    <xf numFmtId="0" fontId="5" fillId="7" borderId="14" xfId="0" applyFont="1" applyFill="1" applyBorder="1" applyAlignment="1">
      <alignment wrapText="1"/>
    </xf>
    <xf numFmtId="0" fontId="3" fillId="7" borderId="14" xfId="0" applyFont="1" applyFill="1" applyBorder="1" applyAlignment="1">
      <alignment horizontal="center"/>
    </xf>
    <xf numFmtId="0" fontId="4" fillId="7" borderId="14" xfId="0" applyFont="1" applyFill="1" applyBorder="1" applyAlignment="1">
      <alignment horizontal="center"/>
    </xf>
    <xf numFmtId="0" fontId="4" fillId="7" borderId="16" xfId="0" applyFont="1" applyFill="1" applyBorder="1" applyAlignment="1">
      <alignment horizontal="center"/>
    </xf>
    <xf numFmtId="0" fontId="1" fillId="7" borderId="0" xfId="0" applyFont="1" applyFill="1"/>
    <xf numFmtId="0" fontId="5" fillId="7" borderId="11" xfId="0" applyFont="1" applyFill="1" applyBorder="1" applyAlignment="1">
      <alignment wrapText="1"/>
    </xf>
    <xf numFmtId="0" fontId="5" fillId="7" borderId="17" xfId="0" applyFont="1" applyFill="1" applyBorder="1" applyAlignment="1">
      <alignment wrapText="1"/>
    </xf>
    <xf numFmtId="0" fontId="3" fillId="7" borderId="17" xfId="0" applyFont="1" applyFill="1" applyBorder="1" applyAlignment="1">
      <alignment horizontal="center"/>
    </xf>
    <xf numFmtId="0" fontId="4" fillId="7" borderId="17" xfId="0" applyFont="1" applyFill="1" applyBorder="1" applyAlignment="1">
      <alignment horizontal="center"/>
    </xf>
    <xf numFmtId="0" fontId="4" fillId="7" borderId="18" xfId="0" applyFont="1" applyFill="1" applyBorder="1" applyAlignment="1">
      <alignment horizontal="center"/>
    </xf>
    <xf numFmtId="0" fontId="5" fillId="7" borderId="14" xfId="0" applyFont="1" applyFill="1" applyBorder="1" applyAlignment="1">
      <alignment horizontal="center" wrapText="1"/>
    </xf>
    <xf numFmtId="0" fontId="5" fillId="7" borderId="15" xfId="0" applyFont="1" applyFill="1" applyBorder="1" applyAlignment="1">
      <alignment horizontal="left"/>
    </xf>
    <xf numFmtId="0" fontId="5" fillId="7" borderId="14" xfId="0" applyFont="1" applyFill="1" applyBorder="1" applyAlignment="1">
      <alignment horizontal="left"/>
    </xf>
    <xf numFmtId="0" fontId="5" fillId="7" borderId="17" xfId="0" applyFont="1" applyFill="1" applyBorder="1"/>
    <xf numFmtId="0" fontId="5" fillId="7" borderId="11" xfId="0" applyFont="1" applyFill="1" applyBorder="1"/>
    <xf numFmtId="0" fontId="3" fillId="7" borderId="23" xfId="0" applyFont="1" applyFill="1" applyBorder="1" applyAlignment="1">
      <alignment horizontal="center"/>
    </xf>
    <xf numFmtId="0" fontId="5" fillId="7" borderId="11" xfId="0" applyFont="1" applyFill="1" applyBorder="1" applyAlignment="1">
      <alignment horizontal="center"/>
    </xf>
    <xf numFmtId="0" fontId="5" fillId="7" borderId="11" xfId="0" applyFont="1" applyFill="1" applyBorder="1" applyAlignment="1">
      <alignment vertical="center" wrapText="1"/>
    </xf>
    <xf numFmtId="0" fontId="5" fillId="7" borderId="4" xfId="0" applyFont="1" applyFill="1" applyBorder="1" applyAlignment="1"/>
    <xf numFmtId="0" fontId="5" fillId="7" borderId="4" xfId="0" applyFont="1" applyFill="1" applyBorder="1"/>
    <xf numFmtId="0" fontId="5" fillId="7" borderId="1" xfId="0" applyFont="1" applyFill="1" applyBorder="1" applyAlignment="1">
      <alignment horizontal="center"/>
    </xf>
    <xf numFmtId="0" fontId="5" fillId="7" borderId="7" xfId="0" applyFont="1" applyFill="1" applyBorder="1" applyAlignment="1">
      <alignment horizontal="center"/>
    </xf>
    <xf numFmtId="0" fontId="5" fillId="7" borderId="0" xfId="0" applyFont="1" applyFill="1"/>
    <xf numFmtId="0" fontId="5" fillId="7" borderId="4" xfId="0" applyFont="1" applyFill="1" applyBorder="1" applyAlignment="1">
      <alignment horizontal="right"/>
    </xf>
    <xf numFmtId="0" fontId="6" fillId="7" borderId="13" xfId="0" applyFont="1" applyFill="1" applyBorder="1" applyAlignment="1">
      <alignment horizontal="center"/>
    </xf>
    <xf numFmtId="0" fontId="35" fillId="0" borderId="0" xfId="0" applyFont="1"/>
    <xf numFmtId="0" fontId="35" fillId="0" borderId="0" xfId="0" applyFont="1" applyAlignment="1">
      <alignment horizontal="center"/>
    </xf>
    <xf numFmtId="0" fontId="5" fillId="0" borderId="37" xfId="0" applyFont="1" applyBorder="1" applyAlignment="1">
      <alignment vertical="top" wrapText="1"/>
    </xf>
    <xf numFmtId="0" fontId="5" fillId="0" borderId="37" xfId="0" applyFont="1" applyBorder="1" applyAlignment="1">
      <alignment horizontal="center" vertical="top" wrapText="1"/>
    </xf>
    <xf numFmtId="0" fontId="9" fillId="0" borderId="1" xfId="0" applyFont="1" applyBorder="1" applyAlignment="1">
      <alignment horizontal="center" vertical="top" wrapText="1"/>
    </xf>
    <xf numFmtId="0" fontId="6" fillId="0" borderId="1" xfId="0" applyFont="1" applyBorder="1" applyAlignment="1">
      <alignment vertical="top" wrapText="1"/>
    </xf>
    <xf numFmtId="0" fontId="6" fillId="0" borderId="40" xfId="0" applyFont="1" applyBorder="1" applyAlignment="1">
      <alignment horizontal="center" vertical="top" wrapText="1"/>
    </xf>
    <xf numFmtId="0" fontId="6" fillId="0" borderId="40" xfId="0" applyFont="1" applyBorder="1" applyAlignment="1">
      <alignment vertical="top" wrapText="1"/>
    </xf>
    <xf numFmtId="0" fontId="6" fillId="0" borderId="41" xfId="0" applyFont="1" applyBorder="1" applyAlignment="1">
      <alignment vertical="top" wrapText="1"/>
    </xf>
    <xf numFmtId="49" fontId="6" fillId="0" borderId="2" xfId="0" applyNumberFormat="1" applyFont="1" applyBorder="1" applyAlignment="1">
      <alignment horizontal="right" vertical="top" wrapText="1"/>
    </xf>
    <xf numFmtId="0" fontId="34" fillId="0" borderId="2" xfId="0" applyFont="1" applyBorder="1" applyAlignment="1">
      <alignment vertical="top" wrapText="1"/>
    </xf>
    <xf numFmtId="0" fontId="10" fillId="0" borderId="3" xfId="0" applyFont="1" applyBorder="1" applyAlignment="1">
      <alignment vertical="center" wrapText="1"/>
    </xf>
    <xf numFmtId="0" fontId="10" fillId="0" borderId="34" xfId="0" applyFont="1" applyBorder="1" applyAlignment="1">
      <alignment vertical="center" wrapText="1"/>
    </xf>
    <xf numFmtId="0" fontId="18" fillId="0" borderId="0" xfId="0" applyFont="1" applyAlignment="1">
      <alignment horizontal="center"/>
    </xf>
    <xf numFmtId="0" fontId="10" fillId="0" borderId="3" xfId="0" applyFont="1" applyBorder="1" applyAlignment="1">
      <alignment vertical="center"/>
    </xf>
    <xf numFmtId="0" fontId="10" fillId="0" borderId="34" xfId="0" applyFont="1" applyBorder="1" applyAlignment="1">
      <alignment vertical="center"/>
    </xf>
    <xf numFmtId="0" fontId="13" fillId="0" borderId="3" xfId="0" applyFont="1" applyBorder="1" applyAlignment="1">
      <alignment horizontal="justify" vertical="center" wrapText="1"/>
    </xf>
    <xf numFmtId="0" fontId="13" fillId="0" borderId="34" xfId="0" applyFont="1" applyBorder="1" applyAlignment="1">
      <alignment horizontal="justify" vertical="center" wrapText="1"/>
    </xf>
    <xf numFmtId="0" fontId="10" fillId="0" borderId="4" xfId="0" applyFont="1" applyBorder="1" applyAlignment="1">
      <alignment vertical="center" wrapText="1"/>
    </xf>
    <xf numFmtId="0" fontId="10" fillId="0" borderId="7" xfId="0" applyFont="1" applyBorder="1" applyAlignment="1">
      <alignment vertical="center" wrapText="1"/>
    </xf>
    <xf numFmtId="0" fontId="22" fillId="0" borderId="1" xfId="0" applyFont="1" applyBorder="1" applyAlignment="1">
      <alignment horizontal="center" vertical="center"/>
    </xf>
    <xf numFmtId="0" fontId="23" fillId="0" borderId="0"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2" fillId="0" borderId="1" xfId="0" applyNumberFormat="1" applyFont="1" applyBorder="1" applyAlignment="1">
      <alignment horizontal="center" vertical="center"/>
    </xf>
    <xf numFmtId="0" fontId="22" fillId="0" borderId="1" xfId="0" applyFont="1" applyBorder="1" applyAlignment="1">
      <alignment horizontal="center" vertical="center" textRotation="180"/>
    </xf>
    <xf numFmtId="49" fontId="20" fillId="0" borderId="0" xfId="0" applyNumberFormat="1" applyFont="1" applyAlignment="1">
      <alignment horizontal="center" vertical="center"/>
    </xf>
    <xf numFmtId="0" fontId="5" fillId="0" borderId="1" xfId="0" applyFont="1" applyBorder="1" applyAlignment="1">
      <alignment wrapText="1"/>
    </xf>
    <xf numFmtId="0" fontId="6" fillId="0" borderId="1" xfId="0" applyFont="1" applyBorder="1" applyAlignment="1">
      <alignment wrapText="1"/>
    </xf>
    <xf numFmtId="0" fontId="5" fillId="0" borderId="32" xfId="0" applyFont="1" applyBorder="1" applyAlignment="1">
      <alignment horizontal="center" textRotation="90" wrapText="1"/>
    </xf>
    <xf numFmtId="0" fontId="5" fillId="0" borderId="28" xfId="0" applyFont="1" applyBorder="1" applyAlignment="1">
      <alignment horizontal="center" textRotation="90" wrapText="1"/>
    </xf>
    <xf numFmtId="0" fontId="5" fillId="0" borderId="12" xfId="0" applyFont="1" applyBorder="1" applyAlignment="1">
      <alignment horizontal="center" textRotation="90" wrapText="1"/>
    </xf>
    <xf numFmtId="0" fontId="5" fillId="0" borderId="3" xfId="0" applyFont="1" applyBorder="1" applyAlignment="1">
      <alignment horizontal="center" textRotation="90" wrapText="1"/>
    </xf>
    <xf numFmtId="0" fontId="5" fillId="0" borderId="27" xfId="0" applyFont="1" applyBorder="1" applyAlignment="1">
      <alignment horizontal="center" textRotation="90" wrapText="1"/>
    </xf>
    <xf numFmtId="0" fontId="5" fillId="0" borderId="2" xfId="0" applyFont="1" applyBorder="1" applyAlignment="1">
      <alignment horizontal="center" textRotation="90" wrapText="1"/>
    </xf>
    <xf numFmtId="0" fontId="5" fillId="0" borderId="4" xfId="0" applyFont="1" applyBorder="1" applyAlignment="1">
      <alignment horizontal="center"/>
    </xf>
    <xf numFmtId="0" fontId="5" fillId="0" borderId="30" xfId="0" applyFont="1" applyBorder="1" applyAlignment="1">
      <alignment horizontal="center"/>
    </xf>
    <xf numFmtId="0" fontId="5" fillId="0" borderId="7" xfId="0" applyFont="1" applyBorder="1" applyAlignment="1">
      <alignment horizontal="center"/>
    </xf>
    <xf numFmtId="0" fontId="5" fillId="0" borderId="3" xfId="0" applyFont="1" applyBorder="1" applyAlignment="1">
      <alignment horizontal="center" textRotation="90"/>
    </xf>
    <xf numFmtId="0" fontId="0" fillId="0" borderId="2" xfId="0" applyBorder="1" applyAlignment="1"/>
    <xf numFmtId="0" fontId="6" fillId="0" borderId="1" xfId="0" applyFont="1" applyBorder="1" applyAlignment="1">
      <alignment horizontal="center"/>
    </xf>
    <xf numFmtId="0" fontId="5" fillId="0" borderId="30" xfId="0" applyFont="1" applyBorder="1" applyAlignment="1">
      <alignment horizontal="center" vertical="center"/>
    </xf>
    <xf numFmtId="0" fontId="6" fillId="0" borderId="30" xfId="0" applyFont="1" applyBorder="1" applyAlignment="1">
      <alignment horizontal="center" vertical="center"/>
    </xf>
    <xf numFmtId="0" fontId="6" fillId="0" borderId="7" xfId="0" applyFont="1" applyBorder="1" applyAlignment="1">
      <alignment horizontal="center" vertical="center"/>
    </xf>
    <xf numFmtId="0" fontId="5" fillId="0" borderId="1" xfId="0" applyFont="1" applyBorder="1" applyAlignment="1">
      <alignment horizontal="center"/>
    </xf>
    <xf numFmtId="0" fontId="5" fillId="0" borderId="4" xfId="0" applyFont="1" applyBorder="1" applyAlignment="1"/>
    <xf numFmtId="0" fontId="0" fillId="0" borderId="30" xfId="0" applyBorder="1" applyAlignment="1"/>
    <xf numFmtId="0" fontId="6" fillId="0" borderId="4" xfId="0" applyFont="1" applyBorder="1" applyAlignment="1">
      <alignment wrapText="1"/>
    </xf>
    <xf numFmtId="0" fontId="6" fillId="0" borderId="7" xfId="0" applyFont="1" applyBorder="1" applyAlignment="1">
      <alignment wrapText="1"/>
    </xf>
    <xf numFmtId="0" fontId="5" fillId="0" borderId="3" xfId="0" applyFont="1" applyBorder="1" applyAlignment="1">
      <alignment horizontal="center" vertical="center" textRotation="90" wrapText="1"/>
    </xf>
    <xf numFmtId="0" fontId="5" fillId="0" borderId="27" xfId="0" applyFont="1" applyBorder="1" applyAlignment="1">
      <alignment horizontal="center" vertical="center" textRotation="90" wrapText="1"/>
    </xf>
    <xf numFmtId="0" fontId="5" fillId="0" borderId="2" xfId="0" applyFont="1" applyBorder="1" applyAlignment="1">
      <alignment horizontal="center" vertical="center" textRotation="90" wrapText="1"/>
    </xf>
    <xf numFmtId="0" fontId="5" fillId="0" borderId="8"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9" xfId="0" applyFont="1" applyBorder="1" applyAlignment="1">
      <alignment horizontal="center" vertical="center" wrapText="1"/>
    </xf>
    <xf numFmtId="0" fontId="6" fillId="0" borderId="3" xfId="0" applyFont="1" applyBorder="1" applyAlignment="1">
      <alignment horizontal="center" vertical="center" textRotation="90"/>
    </xf>
    <xf numFmtId="0" fontId="6" fillId="0" borderId="27" xfId="0" applyFont="1" applyBorder="1" applyAlignment="1">
      <alignment horizontal="center" vertical="center" textRotation="90"/>
    </xf>
    <xf numFmtId="0" fontId="6" fillId="0" borderId="2" xfId="0" applyFont="1" applyBorder="1" applyAlignment="1">
      <alignment horizontal="center" vertical="center" textRotation="90"/>
    </xf>
    <xf numFmtId="0" fontId="6" fillId="0" borderId="4" xfId="0" applyFont="1" applyBorder="1" applyAlignment="1">
      <alignment vertical="center" wrapText="1"/>
    </xf>
    <xf numFmtId="0" fontId="6" fillId="0" borderId="7" xfId="0" applyFont="1" applyBorder="1" applyAlignment="1">
      <alignment vertical="center" wrapText="1"/>
    </xf>
    <xf numFmtId="0" fontId="5" fillId="0" borderId="1" xfId="0" applyFont="1" applyBorder="1" applyAlignment="1">
      <alignment horizontal="center" textRotation="90" wrapText="1"/>
    </xf>
    <xf numFmtId="0" fontId="5" fillId="0" borderId="1" xfId="0" applyFont="1" applyBorder="1" applyAlignment="1">
      <alignment horizontal="center" wrapText="1"/>
    </xf>
    <xf numFmtId="0" fontId="6" fillId="0" borderId="4" xfId="0" applyFont="1" applyBorder="1" applyAlignment="1"/>
    <xf numFmtId="0" fontId="8" fillId="0" borderId="30" xfId="0" applyFont="1" applyBorder="1" applyAlignment="1"/>
    <xf numFmtId="0" fontId="3" fillId="0" borderId="0" xfId="0" applyFont="1" applyAlignment="1">
      <alignment horizontal="center"/>
    </xf>
    <xf numFmtId="0" fontId="5" fillId="0" borderId="39" xfId="0" applyFont="1" applyBorder="1" applyAlignment="1">
      <alignment horizontal="right" vertical="top" wrapText="1"/>
    </xf>
    <xf numFmtId="0" fontId="5" fillId="0" borderId="38" xfId="0" applyFont="1" applyBorder="1" applyAlignment="1">
      <alignment horizontal="right" vertical="top" wrapText="1"/>
    </xf>
    <xf numFmtId="0" fontId="5" fillId="0" borderId="0" xfId="0" applyFont="1" applyAlignment="1">
      <alignment horizontal="center"/>
    </xf>
    <xf numFmtId="0" fontId="6" fillId="0" borderId="0" xfId="0" applyFont="1" applyAlignment="1">
      <alignment horizontal="center" wrapText="1"/>
    </xf>
    <xf numFmtId="0" fontId="6" fillId="0" borderId="0" xfId="0" applyFont="1" applyAlignment="1">
      <alignment horizontal="center"/>
    </xf>
    <xf numFmtId="0" fontId="15" fillId="0" borderId="0" xfId="0" applyFont="1" applyAlignment="1">
      <alignment horizont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19051</xdr:colOff>
      <xdr:row>56</xdr:row>
      <xdr:rowOff>69215</xdr:rowOff>
    </xdr:to>
    <xdr:pic>
      <xdr:nvPicPr>
        <xdr:cNvPr id="2" name="Рисунок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7067550" cy="10318115"/>
        </a:xfrm>
        <a:prstGeom prst="rect">
          <a:avLst/>
        </a:prstGeom>
        <a:noFill/>
        <a:ln>
          <a:noFill/>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A28"/>
  <sheetViews>
    <sheetView tabSelected="1" view="pageBreakPreview" topLeftCell="A4" zoomScaleNormal="94" workbookViewId="0">
      <selection sqref="A1:A55"/>
    </sheetView>
  </sheetViews>
  <sheetFormatPr defaultRowHeight="12.75" x14ac:dyDescent="0.2"/>
  <cols>
    <col min="1" max="1" width="105.7109375" customWidth="1"/>
  </cols>
  <sheetData>
    <row r="1" spans="1:1" ht="15.75" x14ac:dyDescent="0.25">
      <c r="A1" s="15" t="s">
        <v>114</v>
      </c>
    </row>
    <row r="2" spans="1:1" ht="15.75" x14ac:dyDescent="0.25">
      <c r="A2" s="15" t="s">
        <v>115</v>
      </c>
    </row>
    <row r="3" spans="1:1" ht="15.75" x14ac:dyDescent="0.25">
      <c r="A3" s="15" t="s">
        <v>319</v>
      </c>
    </row>
    <row r="4" spans="1:1" ht="15.75" x14ac:dyDescent="0.25">
      <c r="A4" s="15" t="s">
        <v>116</v>
      </c>
    </row>
    <row r="5" spans="1:1" ht="15.75" x14ac:dyDescent="0.25">
      <c r="A5" s="15" t="s">
        <v>362</v>
      </c>
    </row>
    <row r="6" spans="1:1" ht="15.75" x14ac:dyDescent="0.25">
      <c r="A6" s="15"/>
    </row>
    <row r="7" spans="1:1" ht="15.75" x14ac:dyDescent="0.25">
      <c r="A7" s="15"/>
    </row>
    <row r="8" spans="1:1" ht="15.75" x14ac:dyDescent="0.25">
      <c r="A8" s="16"/>
    </row>
    <row r="9" spans="1:1" ht="15.75" x14ac:dyDescent="0.25">
      <c r="A9" s="16"/>
    </row>
    <row r="10" spans="1:1" ht="15.75" x14ac:dyDescent="0.25">
      <c r="A10" s="17" t="s">
        <v>117</v>
      </c>
    </row>
    <row r="11" spans="1:1" ht="15.75" x14ac:dyDescent="0.25">
      <c r="A11" s="18" t="s">
        <v>320</v>
      </c>
    </row>
    <row r="12" spans="1:1" ht="15.75" x14ac:dyDescent="0.25">
      <c r="A12" s="157" t="s">
        <v>321</v>
      </c>
    </row>
    <row r="13" spans="1:1" ht="15.75" x14ac:dyDescent="0.25">
      <c r="A13" s="157" t="s">
        <v>118</v>
      </c>
    </row>
    <row r="14" spans="1:1" ht="15.75" x14ac:dyDescent="0.25">
      <c r="A14" s="106"/>
    </row>
    <row r="15" spans="1:1" ht="15.75" x14ac:dyDescent="0.25">
      <c r="A15" s="106" t="s">
        <v>119</v>
      </c>
    </row>
    <row r="16" spans="1:1" ht="15.75" x14ac:dyDescent="0.25">
      <c r="A16" s="106" t="s">
        <v>120</v>
      </c>
    </row>
    <row r="17" spans="1:1" ht="18.75" x14ac:dyDescent="0.3">
      <c r="A17" s="107" t="s">
        <v>147</v>
      </c>
    </row>
    <row r="18" spans="1:1" ht="15.75" x14ac:dyDescent="0.25">
      <c r="A18" s="106" t="s">
        <v>121</v>
      </c>
    </row>
    <row r="19" spans="1:1" ht="15.75" x14ac:dyDescent="0.25">
      <c r="A19" s="159" t="s">
        <v>355</v>
      </c>
    </row>
    <row r="20" spans="1:1" ht="15.75" x14ac:dyDescent="0.25">
      <c r="A20" s="108"/>
    </row>
    <row r="21" spans="1:1" ht="15.75" customHeight="1" x14ac:dyDescent="0.25">
      <c r="A21" s="106"/>
    </row>
    <row r="22" spans="1:1" ht="17.25" customHeight="1" x14ac:dyDescent="0.25">
      <c r="A22" s="19" t="s">
        <v>285</v>
      </c>
    </row>
    <row r="23" spans="1:1" ht="17.25" customHeight="1" x14ac:dyDescent="0.25">
      <c r="A23" s="19" t="s">
        <v>286</v>
      </c>
    </row>
    <row r="24" spans="1:1" ht="16.5" customHeight="1" x14ac:dyDescent="0.25">
      <c r="A24" s="19" t="s">
        <v>317</v>
      </c>
    </row>
    <row r="25" spans="1:1" ht="18" customHeight="1" x14ac:dyDescent="0.25">
      <c r="A25" s="19" t="s">
        <v>287</v>
      </c>
    </row>
    <row r="26" spans="1:1" ht="18.75" customHeight="1" x14ac:dyDescent="0.25">
      <c r="A26" s="19" t="s">
        <v>146</v>
      </c>
    </row>
    <row r="27" spans="1:1" ht="15.75" x14ac:dyDescent="0.25">
      <c r="A27" s="19" t="s">
        <v>288</v>
      </c>
    </row>
    <row r="28" spans="1:1" x14ac:dyDescent="0.2">
      <c r="A28" s="20"/>
    </row>
  </sheetData>
  <phoneticPr fontId="2" type="noConversion"/>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view="pageBreakPreview" topLeftCell="B1" zoomScale="60" zoomScaleNormal="100" workbookViewId="0">
      <selection activeCell="I22" sqref="I22"/>
    </sheetView>
  </sheetViews>
  <sheetFormatPr defaultRowHeight="12.75" x14ac:dyDescent="0.2"/>
  <cols>
    <col min="1" max="1" width="9.7109375" customWidth="1"/>
    <col min="2" max="2" width="22.5703125" customWidth="1"/>
    <col min="3" max="3" width="11.140625" customWidth="1"/>
    <col min="4" max="4" width="16.7109375" customWidth="1"/>
    <col min="5" max="5" width="17" customWidth="1"/>
    <col min="6" max="6" width="18.85546875" customWidth="1"/>
    <col min="7" max="7" width="14.5703125" customWidth="1"/>
    <col min="8" max="8" width="11.42578125" customWidth="1"/>
    <col min="9" max="9" width="9.5703125" customWidth="1"/>
  </cols>
  <sheetData>
    <row r="1" spans="1:9" ht="18.75" x14ac:dyDescent="0.3">
      <c r="A1" s="20"/>
      <c r="B1" s="224" t="s">
        <v>122</v>
      </c>
      <c r="C1" s="224"/>
      <c r="D1" s="224"/>
      <c r="E1" s="224"/>
      <c r="F1" s="224"/>
      <c r="G1" s="224"/>
      <c r="H1" s="224"/>
      <c r="I1" s="38"/>
    </row>
    <row r="2" spans="1:9" x14ac:dyDescent="0.2">
      <c r="A2" s="20"/>
      <c r="B2" s="20"/>
      <c r="C2" s="20"/>
      <c r="D2" s="20"/>
      <c r="E2" s="20"/>
      <c r="F2" s="20"/>
      <c r="G2" s="20"/>
      <c r="H2" s="20"/>
      <c r="I2" s="20"/>
    </row>
    <row r="3" spans="1:9" ht="31.5" customHeight="1" x14ac:dyDescent="0.2">
      <c r="A3" s="225" t="s">
        <v>123</v>
      </c>
      <c r="B3" s="227" t="s">
        <v>124</v>
      </c>
      <c r="C3" s="222" t="s">
        <v>43</v>
      </c>
      <c r="D3" s="229" t="s">
        <v>44</v>
      </c>
      <c r="E3" s="230"/>
      <c r="F3" s="222" t="s">
        <v>125</v>
      </c>
      <c r="G3" s="222" t="s">
        <v>94</v>
      </c>
      <c r="H3" s="222" t="s">
        <v>126</v>
      </c>
      <c r="I3" s="222" t="s">
        <v>127</v>
      </c>
    </row>
    <row r="4" spans="1:9" ht="47.25" x14ac:dyDescent="0.2">
      <c r="A4" s="226"/>
      <c r="B4" s="228"/>
      <c r="C4" s="223"/>
      <c r="D4" s="39" t="s">
        <v>128</v>
      </c>
      <c r="E4" s="39" t="s">
        <v>129</v>
      </c>
      <c r="F4" s="223"/>
      <c r="G4" s="223"/>
      <c r="H4" s="223"/>
      <c r="I4" s="223"/>
    </row>
    <row r="5" spans="1:9" ht="15.75" x14ac:dyDescent="0.2">
      <c r="A5" s="40" t="s">
        <v>130</v>
      </c>
      <c r="B5" s="41">
        <v>39</v>
      </c>
      <c r="C5" s="41"/>
      <c r="D5" s="41"/>
      <c r="E5" s="41"/>
      <c r="F5" s="41">
        <v>2</v>
      </c>
      <c r="G5" s="41"/>
      <c r="H5" s="41">
        <v>11</v>
      </c>
      <c r="I5" s="41">
        <f>SUM(B5:H5)</f>
        <v>52</v>
      </c>
    </row>
    <row r="6" spans="1:9" ht="15.75" x14ac:dyDescent="0.2">
      <c r="A6" s="40" t="s">
        <v>131</v>
      </c>
      <c r="B6" s="41">
        <v>30</v>
      </c>
      <c r="C6" s="41">
        <v>8</v>
      </c>
      <c r="D6" s="41">
        <v>2</v>
      </c>
      <c r="E6" s="41"/>
      <c r="F6" s="41">
        <v>1</v>
      </c>
      <c r="G6" s="41"/>
      <c r="H6" s="41">
        <v>11</v>
      </c>
      <c r="I6" s="41">
        <f>SUM(B6:H6)</f>
        <v>52</v>
      </c>
    </row>
    <row r="7" spans="1:9" ht="15.75" x14ac:dyDescent="0.2">
      <c r="A7" s="40" t="s">
        <v>132</v>
      </c>
      <c r="B7" s="41">
        <v>30</v>
      </c>
      <c r="C7" s="41">
        <v>4</v>
      </c>
      <c r="D7" s="41">
        <v>6</v>
      </c>
      <c r="E7" s="41" t="s">
        <v>133</v>
      </c>
      <c r="F7" s="41">
        <v>2</v>
      </c>
      <c r="G7" s="41"/>
      <c r="H7" s="41">
        <v>10</v>
      </c>
      <c r="I7" s="41">
        <f>SUM(B7:H7)</f>
        <v>52</v>
      </c>
    </row>
    <row r="8" spans="1:9" ht="15.75" x14ac:dyDescent="0.2">
      <c r="A8" s="40" t="s">
        <v>134</v>
      </c>
      <c r="B8" s="41">
        <v>24</v>
      </c>
      <c r="C8" s="41">
        <v>2</v>
      </c>
      <c r="D8" s="41">
        <v>3</v>
      </c>
      <c r="E8" s="41">
        <v>4</v>
      </c>
      <c r="F8" s="41">
        <v>2</v>
      </c>
      <c r="G8" s="41">
        <v>6</v>
      </c>
      <c r="H8" s="41">
        <v>2</v>
      </c>
      <c r="I8" s="41">
        <f>SUM(B8:H8)</f>
        <v>43</v>
      </c>
    </row>
    <row r="9" spans="1:9" ht="15.75" x14ac:dyDescent="0.2">
      <c r="A9" s="42" t="s">
        <v>90</v>
      </c>
      <c r="B9" s="43">
        <f t="shared" ref="B9:I9" si="0">SUM(B5:B8)</f>
        <v>123</v>
      </c>
      <c r="C9" s="43">
        <f t="shared" si="0"/>
        <v>14</v>
      </c>
      <c r="D9" s="43">
        <f t="shared" si="0"/>
        <v>11</v>
      </c>
      <c r="E9" s="43">
        <f t="shared" si="0"/>
        <v>4</v>
      </c>
      <c r="F9" s="43">
        <f t="shared" si="0"/>
        <v>7</v>
      </c>
      <c r="G9" s="43">
        <f t="shared" si="0"/>
        <v>6</v>
      </c>
      <c r="H9" s="43">
        <f t="shared" si="0"/>
        <v>34</v>
      </c>
      <c r="I9" s="43">
        <f t="shared" si="0"/>
        <v>199</v>
      </c>
    </row>
  </sheetData>
  <mergeCells count="9">
    <mergeCell ref="I3:I4"/>
    <mergeCell ref="B1:H1"/>
    <mergeCell ref="A3:A4"/>
    <mergeCell ref="B3:B4"/>
    <mergeCell ref="C3:C4"/>
    <mergeCell ref="D3:E3"/>
    <mergeCell ref="F3:F4"/>
    <mergeCell ref="G3:G4"/>
    <mergeCell ref="H3:H4"/>
  </mergeCells>
  <phoneticPr fontId="2" type="noConversion"/>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7"/>
  <sheetViews>
    <sheetView view="pageBreakPreview" topLeftCell="A7" zoomScaleNormal="100" workbookViewId="0">
      <selection activeCell="BE11" sqref="BE11"/>
    </sheetView>
  </sheetViews>
  <sheetFormatPr defaultRowHeight="12.75" x14ac:dyDescent="0.2"/>
  <cols>
    <col min="1" max="1" width="3.5703125" style="2" customWidth="1"/>
    <col min="2" max="52" width="2.7109375" style="2" customWidth="1"/>
    <col min="53" max="53" width="3" style="2" customWidth="1"/>
    <col min="54" max="54" width="0.28515625" customWidth="1"/>
  </cols>
  <sheetData>
    <row r="1" spans="1:54" x14ac:dyDescent="0.2">
      <c r="A1" s="58"/>
      <c r="B1" s="58"/>
      <c r="C1" s="45"/>
      <c r="D1" s="45"/>
      <c r="E1" s="45"/>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row>
    <row r="2" spans="1:54" s="44" customFormat="1" ht="11.25" x14ac:dyDescent="0.2">
      <c r="E2" s="45"/>
      <c r="F2" s="45" t="s">
        <v>206</v>
      </c>
      <c r="G2" s="45"/>
      <c r="H2" s="45"/>
      <c r="I2" s="45"/>
      <c r="J2" s="45"/>
      <c r="K2" s="45"/>
      <c r="L2" s="45"/>
      <c r="M2" s="45"/>
      <c r="N2" s="238" t="s">
        <v>318</v>
      </c>
      <c r="O2" s="238"/>
      <c r="P2" s="238"/>
      <c r="Q2" s="238"/>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row>
    <row r="3" spans="1:54" ht="19.5" customHeight="1" x14ac:dyDescent="0.2">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row>
    <row r="4" spans="1:54" s="47" customFormat="1" ht="45" customHeight="1" x14ac:dyDescent="0.2">
      <c r="A4" s="237" t="s">
        <v>207</v>
      </c>
      <c r="B4" s="231" t="s">
        <v>208</v>
      </c>
      <c r="C4" s="231"/>
      <c r="D4" s="231"/>
      <c r="E4" s="231"/>
      <c r="F4" s="237" t="s">
        <v>209</v>
      </c>
      <c r="G4" s="231" t="s">
        <v>210</v>
      </c>
      <c r="H4" s="231"/>
      <c r="I4" s="231"/>
      <c r="J4" s="231"/>
      <c r="K4" s="231" t="s">
        <v>211</v>
      </c>
      <c r="L4" s="231"/>
      <c r="M4" s="231"/>
      <c r="N4" s="231"/>
      <c r="O4" s="231" t="s">
        <v>212</v>
      </c>
      <c r="P4" s="231"/>
      <c r="Q4" s="231"/>
      <c r="R4" s="231"/>
      <c r="S4" s="237" t="s">
        <v>213</v>
      </c>
      <c r="T4" s="231" t="s">
        <v>214</v>
      </c>
      <c r="U4" s="231"/>
      <c r="V4" s="231"/>
      <c r="W4" s="231"/>
      <c r="X4" s="231" t="s">
        <v>215</v>
      </c>
      <c r="Y4" s="231"/>
      <c r="Z4" s="231"/>
      <c r="AA4" s="231"/>
      <c r="AB4" s="231" t="s">
        <v>216</v>
      </c>
      <c r="AC4" s="231"/>
      <c r="AD4" s="231"/>
      <c r="AE4" s="231"/>
      <c r="AF4" s="231" t="s">
        <v>217</v>
      </c>
      <c r="AG4" s="231"/>
      <c r="AH4" s="231"/>
      <c r="AI4" s="231"/>
      <c r="AJ4" s="231" t="s">
        <v>218</v>
      </c>
      <c r="AK4" s="231"/>
      <c r="AL4" s="231"/>
      <c r="AM4" s="231"/>
      <c r="AN4" s="231"/>
      <c r="AO4" s="231" t="s">
        <v>219</v>
      </c>
      <c r="AP4" s="231"/>
      <c r="AQ4" s="231"/>
      <c r="AR4" s="231"/>
      <c r="AS4" s="231" t="s">
        <v>220</v>
      </c>
      <c r="AT4" s="231"/>
      <c r="AU4" s="231"/>
      <c r="AV4" s="231"/>
      <c r="AW4" s="231"/>
      <c r="AX4" s="231" t="s">
        <v>221</v>
      </c>
      <c r="AY4" s="231"/>
      <c r="AZ4" s="231"/>
      <c r="BA4" s="231"/>
      <c r="BB4" s="46"/>
    </row>
    <row r="5" spans="1:54" s="35" customFormat="1" ht="83.25" customHeight="1" x14ac:dyDescent="0.2">
      <c r="A5" s="231"/>
      <c r="B5" s="60" t="s">
        <v>222</v>
      </c>
      <c r="C5" s="49" t="s">
        <v>223</v>
      </c>
      <c r="D5" s="49" t="s">
        <v>224</v>
      </c>
      <c r="E5" s="49" t="s">
        <v>225</v>
      </c>
      <c r="F5" s="237"/>
      <c r="G5" s="49" t="s">
        <v>226</v>
      </c>
      <c r="H5" s="49" t="s">
        <v>227</v>
      </c>
      <c r="I5" s="49" t="s">
        <v>228</v>
      </c>
      <c r="J5" s="49" t="s">
        <v>229</v>
      </c>
      <c r="K5" s="49" t="s">
        <v>230</v>
      </c>
      <c r="L5" s="49" t="s">
        <v>231</v>
      </c>
      <c r="M5" s="49" t="s">
        <v>232</v>
      </c>
      <c r="N5" s="49" t="s">
        <v>233</v>
      </c>
      <c r="O5" s="49" t="s">
        <v>234</v>
      </c>
      <c r="P5" s="49" t="s">
        <v>223</v>
      </c>
      <c r="Q5" s="49" t="s">
        <v>224</v>
      </c>
      <c r="R5" s="49" t="s">
        <v>225</v>
      </c>
      <c r="S5" s="237"/>
      <c r="T5" s="49" t="s">
        <v>235</v>
      </c>
      <c r="U5" s="49" t="s">
        <v>236</v>
      </c>
      <c r="V5" s="49" t="s">
        <v>237</v>
      </c>
      <c r="W5" s="49" t="s">
        <v>238</v>
      </c>
      <c r="X5" s="49" t="s">
        <v>239</v>
      </c>
      <c r="Y5" s="49" t="s">
        <v>240</v>
      </c>
      <c r="Z5" s="49" t="s">
        <v>241</v>
      </c>
      <c r="AA5" s="49" t="s">
        <v>242</v>
      </c>
      <c r="AB5" s="49" t="s">
        <v>239</v>
      </c>
      <c r="AC5" s="49" t="s">
        <v>240</v>
      </c>
      <c r="AD5" s="49" t="s">
        <v>241</v>
      </c>
      <c r="AE5" s="49" t="s">
        <v>243</v>
      </c>
      <c r="AF5" s="49" t="s">
        <v>244</v>
      </c>
      <c r="AG5" s="49" t="s">
        <v>226</v>
      </c>
      <c r="AH5" s="49" t="s">
        <v>227</v>
      </c>
      <c r="AI5" s="49" t="s">
        <v>228</v>
      </c>
      <c r="AJ5" s="49" t="s">
        <v>245</v>
      </c>
      <c r="AK5" s="49" t="s">
        <v>246</v>
      </c>
      <c r="AL5" s="49" t="s">
        <v>247</v>
      </c>
      <c r="AM5" s="49" t="s">
        <v>248</v>
      </c>
      <c r="AN5" s="49" t="s">
        <v>249</v>
      </c>
      <c r="AO5" s="49" t="s">
        <v>234</v>
      </c>
      <c r="AP5" s="49" t="s">
        <v>250</v>
      </c>
      <c r="AQ5" s="49" t="s">
        <v>224</v>
      </c>
      <c r="AR5" s="49" t="s">
        <v>225</v>
      </c>
      <c r="AS5" s="49" t="s">
        <v>251</v>
      </c>
      <c r="AT5" s="49" t="s">
        <v>252</v>
      </c>
      <c r="AU5" s="49" t="s">
        <v>227</v>
      </c>
      <c r="AV5" s="49" t="s">
        <v>228</v>
      </c>
      <c r="AW5" s="49" t="s">
        <v>229</v>
      </c>
      <c r="AX5" s="49" t="s">
        <v>253</v>
      </c>
      <c r="AY5" s="49" t="s">
        <v>231</v>
      </c>
      <c r="AZ5" s="49" t="s">
        <v>232</v>
      </c>
      <c r="BA5" s="49" t="s">
        <v>233</v>
      </c>
      <c r="BB5" s="48"/>
    </row>
    <row r="6" spans="1:54" s="35" customFormat="1" ht="32.25" customHeight="1" x14ac:dyDescent="0.2">
      <c r="A6" s="49" t="s">
        <v>254</v>
      </c>
      <c r="B6" s="50">
        <v>1</v>
      </c>
      <c r="C6" s="50">
        <f t="shared" ref="C6:BA6" si="0">B6+1</f>
        <v>2</v>
      </c>
      <c r="D6" s="50">
        <f t="shared" si="0"/>
        <v>3</v>
      </c>
      <c r="E6" s="50">
        <f t="shared" si="0"/>
        <v>4</v>
      </c>
      <c r="F6" s="50">
        <f t="shared" si="0"/>
        <v>5</v>
      </c>
      <c r="G6" s="50">
        <f t="shared" si="0"/>
        <v>6</v>
      </c>
      <c r="H6" s="50">
        <f t="shared" si="0"/>
        <v>7</v>
      </c>
      <c r="I6" s="50">
        <f t="shared" si="0"/>
        <v>8</v>
      </c>
      <c r="J6" s="50">
        <f t="shared" si="0"/>
        <v>9</v>
      </c>
      <c r="K6" s="50">
        <f t="shared" si="0"/>
        <v>10</v>
      </c>
      <c r="L6" s="50">
        <f t="shared" si="0"/>
        <v>11</v>
      </c>
      <c r="M6" s="50">
        <f t="shared" si="0"/>
        <v>12</v>
      </c>
      <c r="N6" s="50">
        <f t="shared" si="0"/>
        <v>13</v>
      </c>
      <c r="O6" s="50">
        <f t="shared" si="0"/>
        <v>14</v>
      </c>
      <c r="P6" s="50">
        <f t="shared" si="0"/>
        <v>15</v>
      </c>
      <c r="Q6" s="50">
        <f t="shared" si="0"/>
        <v>16</v>
      </c>
      <c r="R6" s="50">
        <f t="shared" si="0"/>
        <v>17</v>
      </c>
      <c r="S6" s="50">
        <f t="shared" si="0"/>
        <v>18</v>
      </c>
      <c r="T6" s="50">
        <f t="shared" si="0"/>
        <v>19</v>
      </c>
      <c r="U6" s="50">
        <f t="shared" si="0"/>
        <v>20</v>
      </c>
      <c r="V6" s="50">
        <f t="shared" si="0"/>
        <v>21</v>
      </c>
      <c r="W6" s="50">
        <f t="shared" si="0"/>
        <v>22</v>
      </c>
      <c r="X6" s="50">
        <f t="shared" si="0"/>
        <v>23</v>
      </c>
      <c r="Y6" s="50">
        <f t="shared" si="0"/>
        <v>24</v>
      </c>
      <c r="Z6" s="50">
        <f t="shared" si="0"/>
        <v>25</v>
      </c>
      <c r="AA6" s="50">
        <f t="shared" si="0"/>
        <v>26</v>
      </c>
      <c r="AB6" s="50">
        <f t="shared" si="0"/>
        <v>27</v>
      </c>
      <c r="AC6" s="50">
        <f t="shared" si="0"/>
        <v>28</v>
      </c>
      <c r="AD6" s="50">
        <f t="shared" si="0"/>
        <v>29</v>
      </c>
      <c r="AE6" s="50">
        <f t="shared" si="0"/>
        <v>30</v>
      </c>
      <c r="AF6" s="50">
        <f t="shared" si="0"/>
        <v>31</v>
      </c>
      <c r="AG6" s="50">
        <f t="shared" si="0"/>
        <v>32</v>
      </c>
      <c r="AH6" s="50">
        <f t="shared" si="0"/>
        <v>33</v>
      </c>
      <c r="AI6" s="50">
        <f t="shared" si="0"/>
        <v>34</v>
      </c>
      <c r="AJ6" s="50">
        <f t="shared" si="0"/>
        <v>35</v>
      </c>
      <c r="AK6" s="50">
        <f t="shared" si="0"/>
        <v>36</v>
      </c>
      <c r="AL6" s="50">
        <f t="shared" si="0"/>
        <v>37</v>
      </c>
      <c r="AM6" s="50">
        <f t="shared" si="0"/>
        <v>38</v>
      </c>
      <c r="AN6" s="50">
        <f t="shared" si="0"/>
        <v>39</v>
      </c>
      <c r="AO6" s="50">
        <f t="shared" si="0"/>
        <v>40</v>
      </c>
      <c r="AP6" s="50">
        <f t="shared" si="0"/>
        <v>41</v>
      </c>
      <c r="AQ6" s="50">
        <f t="shared" si="0"/>
        <v>42</v>
      </c>
      <c r="AR6" s="50">
        <f t="shared" si="0"/>
        <v>43</v>
      </c>
      <c r="AS6" s="50">
        <f t="shared" si="0"/>
        <v>44</v>
      </c>
      <c r="AT6" s="50">
        <f t="shared" si="0"/>
        <v>45</v>
      </c>
      <c r="AU6" s="50">
        <f t="shared" si="0"/>
        <v>46</v>
      </c>
      <c r="AV6" s="50">
        <f t="shared" si="0"/>
        <v>47</v>
      </c>
      <c r="AW6" s="50">
        <f t="shared" si="0"/>
        <v>48</v>
      </c>
      <c r="AX6" s="50">
        <f t="shared" si="0"/>
        <v>49</v>
      </c>
      <c r="AY6" s="50">
        <f t="shared" si="0"/>
        <v>50</v>
      </c>
      <c r="AZ6" s="50">
        <f t="shared" si="0"/>
        <v>51</v>
      </c>
      <c r="BA6" s="50">
        <f t="shared" si="0"/>
        <v>52</v>
      </c>
      <c r="BB6" s="48"/>
    </row>
    <row r="7" spans="1:54" s="51" customFormat="1" ht="15.75" customHeight="1" x14ac:dyDescent="0.2">
      <c r="A7" s="231">
        <v>1</v>
      </c>
      <c r="B7" s="231"/>
      <c r="C7" s="231"/>
      <c r="D7" s="231"/>
      <c r="E7" s="231"/>
      <c r="F7" s="231"/>
      <c r="G7" s="233"/>
      <c r="H7" s="233">
        <v>17</v>
      </c>
      <c r="I7" s="233"/>
      <c r="J7" s="233"/>
      <c r="K7" s="233"/>
      <c r="L7" s="233"/>
      <c r="M7" s="233"/>
      <c r="N7" s="233"/>
      <c r="O7" s="233"/>
      <c r="P7" s="233"/>
      <c r="Q7" s="233"/>
      <c r="R7" s="233"/>
      <c r="S7" s="231" t="s">
        <v>255</v>
      </c>
      <c r="T7" s="231" t="s">
        <v>255</v>
      </c>
      <c r="U7" s="233"/>
      <c r="V7" s="233"/>
      <c r="W7" s="233"/>
      <c r="X7" s="233"/>
      <c r="Y7" s="233"/>
      <c r="Z7" s="233"/>
      <c r="AA7" s="233"/>
      <c r="AB7" s="233"/>
      <c r="AC7" s="233"/>
      <c r="AD7" s="233">
        <v>22</v>
      </c>
      <c r="AE7" s="233"/>
      <c r="AF7" s="233"/>
      <c r="AG7" s="233"/>
      <c r="AH7" s="233"/>
      <c r="AI7" s="233"/>
      <c r="AJ7" s="233"/>
      <c r="AK7" s="233"/>
      <c r="AL7" s="233"/>
      <c r="AM7" s="233"/>
      <c r="AN7" s="233"/>
      <c r="AO7" s="233"/>
      <c r="AP7" s="233"/>
      <c r="AQ7" s="231" t="s">
        <v>256</v>
      </c>
      <c r="AR7" s="231" t="s">
        <v>256</v>
      </c>
      <c r="AS7" s="231" t="s">
        <v>255</v>
      </c>
      <c r="AT7" s="231" t="s">
        <v>255</v>
      </c>
      <c r="AU7" s="231" t="s">
        <v>255</v>
      </c>
      <c r="AV7" s="231" t="s">
        <v>255</v>
      </c>
      <c r="AW7" s="231" t="s">
        <v>255</v>
      </c>
      <c r="AX7" s="231" t="s">
        <v>255</v>
      </c>
      <c r="AY7" s="231" t="s">
        <v>255</v>
      </c>
      <c r="AZ7" s="231" t="s">
        <v>255</v>
      </c>
      <c r="BA7" s="231" t="s">
        <v>255</v>
      </c>
      <c r="BB7" s="232"/>
    </row>
    <row r="8" spans="1:54" s="51" customFormat="1" ht="15.75" customHeight="1" x14ac:dyDescent="0.2">
      <c r="A8" s="231"/>
      <c r="B8" s="231"/>
      <c r="C8" s="231"/>
      <c r="D8" s="231"/>
      <c r="E8" s="231"/>
      <c r="F8" s="231"/>
      <c r="G8" s="233"/>
      <c r="H8" s="233"/>
      <c r="I8" s="233"/>
      <c r="J8" s="233"/>
      <c r="K8" s="233"/>
      <c r="L8" s="233"/>
      <c r="M8" s="233"/>
      <c r="N8" s="233"/>
      <c r="O8" s="233"/>
      <c r="P8" s="233"/>
      <c r="Q8" s="233"/>
      <c r="R8" s="233"/>
      <c r="S8" s="231"/>
      <c r="T8" s="231"/>
      <c r="U8" s="233"/>
      <c r="V8" s="233"/>
      <c r="W8" s="233"/>
      <c r="X8" s="233"/>
      <c r="Y8" s="233"/>
      <c r="Z8" s="233"/>
      <c r="AA8" s="233"/>
      <c r="AB8" s="233"/>
      <c r="AC8" s="233"/>
      <c r="AD8" s="233"/>
      <c r="AE8" s="233"/>
      <c r="AF8" s="233"/>
      <c r="AG8" s="233"/>
      <c r="AH8" s="233"/>
      <c r="AI8" s="233"/>
      <c r="AJ8" s="233"/>
      <c r="AK8" s="233"/>
      <c r="AL8" s="233"/>
      <c r="AM8" s="233"/>
      <c r="AN8" s="233"/>
      <c r="AO8" s="233"/>
      <c r="AP8" s="233"/>
      <c r="AQ8" s="231"/>
      <c r="AR8" s="231"/>
      <c r="AS8" s="231"/>
      <c r="AT8" s="231"/>
      <c r="AU8" s="231"/>
      <c r="AV8" s="231"/>
      <c r="AW8" s="231"/>
      <c r="AX8" s="231"/>
      <c r="AY8" s="231"/>
      <c r="AZ8" s="231"/>
      <c r="BA8" s="231"/>
      <c r="BB8" s="232"/>
    </row>
    <row r="9" spans="1:54" s="51" customFormat="1" ht="15.75" customHeight="1" x14ac:dyDescent="0.2">
      <c r="A9" s="231">
        <v>2</v>
      </c>
      <c r="B9" s="231"/>
      <c r="C9" s="231"/>
      <c r="D9" s="231"/>
      <c r="E9" s="231"/>
      <c r="F9" s="231"/>
      <c r="G9" s="233"/>
      <c r="H9" s="233">
        <v>17</v>
      </c>
      <c r="I9" s="233"/>
      <c r="J9" s="233"/>
      <c r="K9" s="233"/>
      <c r="L9" s="233"/>
      <c r="M9" s="236"/>
      <c r="N9" s="233"/>
      <c r="O9" s="233"/>
      <c r="P9" s="233"/>
      <c r="Q9" s="233"/>
      <c r="R9" s="234"/>
      <c r="S9" s="231" t="s">
        <v>255</v>
      </c>
      <c r="T9" s="231" t="s">
        <v>255</v>
      </c>
      <c r="U9" s="233"/>
      <c r="V9" s="233"/>
      <c r="W9" s="233"/>
      <c r="X9" s="233"/>
      <c r="Y9" s="233"/>
      <c r="Z9" s="233"/>
      <c r="AA9" s="233"/>
      <c r="AB9" s="233"/>
      <c r="AC9" s="233"/>
      <c r="AD9" s="233">
        <v>13</v>
      </c>
      <c r="AE9" s="233"/>
      <c r="AF9" s="233"/>
      <c r="AG9" s="233"/>
      <c r="AH9" s="233" t="s">
        <v>258</v>
      </c>
      <c r="AI9" s="233" t="s">
        <v>258</v>
      </c>
      <c r="AJ9" s="233" t="s">
        <v>258</v>
      </c>
      <c r="AK9" s="233" t="s">
        <v>258</v>
      </c>
      <c r="AL9" s="233" t="s">
        <v>258</v>
      </c>
      <c r="AM9" s="233" t="s">
        <v>258</v>
      </c>
      <c r="AN9" s="233" t="s">
        <v>258</v>
      </c>
      <c r="AO9" s="233" t="s">
        <v>258</v>
      </c>
      <c r="AP9" s="234" t="s">
        <v>257</v>
      </c>
      <c r="AQ9" s="234" t="s">
        <v>257</v>
      </c>
      <c r="AR9" s="231" t="s">
        <v>256</v>
      </c>
      <c r="AS9" s="231" t="s">
        <v>255</v>
      </c>
      <c r="AT9" s="231" t="s">
        <v>255</v>
      </c>
      <c r="AU9" s="231" t="s">
        <v>255</v>
      </c>
      <c r="AV9" s="231" t="s">
        <v>255</v>
      </c>
      <c r="AW9" s="231" t="s">
        <v>255</v>
      </c>
      <c r="AX9" s="231" t="s">
        <v>255</v>
      </c>
      <c r="AY9" s="231" t="s">
        <v>255</v>
      </c>
      <c r="AZ9" s="231" t="s">
        <v>255</v>
      </c>
      <c r="BA9" s="231" t="s">
        <v>255</v>
      </c>
      <c r="BB9" s="232"/>
    </row>
    <row r="10" spans="1:54" s="51" customFormat="1" ht="15.75" customHeight="1" x14ac:dyDescent="0.2">
      <c r="A10" s="231"/>
      <c r="B10" s="231"/>
      <c r="C10" s="231"/>
      <c r="D10" s="231"/>
      <c r="E10" s="231"/>
      <c r="F10" s="231"/>
      <c r="G10" s="233"/>
      <c r="H10" s="233"/>
      <c r="I10" s="233"/>
      <c r="J10" s="233"/>
      <c r="K10" s="233"/>
      <c r="L10" s="233"/>
      <c r="M10" s="236"/>
      <c r="N10" s="233"/>
      <c r="O10" s="233"/>
      <c r="P10" s="233"/>
      <c r="Q10" s="233"/>
      <c r="R10" s="235"/>
      <c r="S10" s="231"/>
      <c r="T10" s="231"/>
      <c r="U10" s="233"/>
      <c r="V10" s="233"/>
      <c r="W10" s="233"/>
      <c r="X10" s="233"/>
      <c r="Y10" s="233"/>
      <c r="Z10" s="233"/>
      <c r="AA10" s="233"/>
      <c r="AB10" s="233"/>
      <c r="AC10" s="233"/>
      <c r="AD10" s="233"/>
      <c r="AE10" s="233"/>
      <c r="AF10" s="233"/>
      <c r="AG10" s="233"/>
      <c r="AH10" s="233"/>
      <c r="AI10" s="233"/>
      <c r="AJ10" s="233"/>
      <c r="AK10" s="233"/>
      <c r="AL10" s="233"/>
      <c r="AM10" s="233"/>
      <c r="AN10" s="233"/>
      <c r="AO10" s="233"/>
      <c r="AP10" s="235"/>
      <c r="AQ10" s="235"/>
      <c r="AR10" s="231"/>
      <c r="AS10" s="231"/>
      <c r="AT10" s="231"/>
      <c r="AU10" s="231"/>
      <c r="AV10" s="231"/>
      <c r="AW10" s="231"/>
      <c r="AX10" s="231"/>
      <c r="AY10" s="231"/>
      <c r="AZ10" s="231"/>
      <c r="BA10" s="231"/>
      <c r="BB10" s="232"/>
    </row>
    <row r="11" spans="1:54" s="51" customFormat="1" ht="30.75" customHeight="1" x14ac:dyDescent="0.2">
      <c r="A11" s="59">
        <v>3</v>
      </c>
      <c r="B11" s="59"/>
      <c r="C11" s="59"/>
      <c r="D11" s="59"/>
      <c r="E11" s="59"/>
      <c r="F11" s="59" t="s">
        <v>257</v>
      </c>
      <c r="G11" s="61" t="s">
        <v>257</v>
      </c>
      <c r="H11" s="61">
        <v>15</v>
      </c>
      <c r="I11" s="61"/>
      <c r="J11" s="61" t="s">
        <v>133</v>
      </c>
      <c r="K11" s="61" t="s">
        <v>133</v>
      </c>
      <c r="L11" s="61"/>
      <c r="M11" s="59"/>
      <c r="N11" s="61" t="s">
        <v>133</v>
      </c>
      <c r="O11" s="61" t="s">
        <v>133</v>
      </c>
      <c r="P11" s="61"/>
      <c r="Q11" s="61"/>
      <c r="R11" s="61" t="s">
        <v>133</v>
      </c>
      <c r="S11" s="59" t="s">
        <v>255</v>
      </c>
      <c r="T11" s="59" t="s">
        <v>255</v>
      </c>
      <c r="U11" s="61"/>
      <c r="V11" s="61"/>
      <c r="W11" s="61"/>
      <c r="X11" s="61"/>
      <c r="Y11" s="61" t="s">
        <v>133</v>
      </c>
      <c r="Z11" s="61" t="s">
        <v>133</v>
      </c>
      <c r="AA11" s="61"/>
      <c r="AB11" s="61"/>
      <c r="AC11" s="61" t="s">
        <v>133</v>
      </c>
      <c r="AD11" s="61">
        <v>15</v>
      </c>
      <c r="AE11" s="61"/>
      <c r="AF11" s="61" t="s">
        <v>133</v>
      </c>
      <c r="AG11" s="61" t="s">
        <v>133</v>
      </c>
      <c r="AH11" s="61" t="s">
        <v>133</v>
      </c>
      <c r="AI11" s="61"/>
      <c r="AJ11" s="61" t="s">
        <v>258</v>
      </c>
      <c r="AK11" s="61" t="s">
        <v>258</v>
      </c>
      <c r="AL11" s="61" t="s">
        <v>256</v>
      </c>
      <c r="AM11" s="61" t="s">
        <v>256</v>
      </c>
      <c r="AN11" s="61" t="s">
        <v>257</v>
      </c>
      <c r="AO11" s="61" t="s">
        <v>257</v>
      </c>
      <c r="AP11" s="61" t="s">
        <v>257</v>
      </c>
      <c r="AQ11" s="59" t="s">
        <v>257</v>
      </c>
      <c r="AR11" s="59" t="s">
        <v>257</v>
      </c>
      <c r="AS11" s="59" t="s">
        <v>259</v>
      </c>
      <c r="AT11" s="59" t="s">
        <v>255</v>
      </c>
      <c r="AU11" s="59" t="s">
        <v>255</v>
      </c>
      <c r="AV11" s="59" t="s">
        <v>255</v>
      </c>
      <c r="AW11" s="59" t="s">
        <v>255</v>
      </c>
      <c r="AX11" s="59" t="s">
        <v>255</v>
      </c>
      <c r="AY11" s="59" t="s">
        <v>255</v>
      </c>
      <c r="AZ11" s="59" t="s">
        <v>255</v>
      </c>
      <c r="BA11" s="59" t="s">
        <v>255</v>
      </c>
      <c r="BB11" s="52"/>
    </row>
    <row r="12" spans="1:54" s="51" customFormat="1" ht="30" customHeight="1" x14ac:dyDescent="0.2">
      <c r="A12" s="59">
        <v>4</v>
      </c>
      <c r="B12" s="59" t="s">
        <v>133</v>
      </c>
      <c r="C12" s="59" t="s">
        <v>133</v>
      </c>
      <c r="D12" s="59" t="s">
        <v>133</v>
      </c>
      <c r="E12" s="59" t="s">
        <v>258</v>
      </c>
      <c r="F12" s="61" t="s">
        <v>258</v>
      </c>
      <c r="G12" s="63">
        <v>14</v>
      </c>
      <c r="H12" s="63"/>
      <c r="I12" s="61"/>
      <c r="J12" s="61"/>
      <c r="K12" s="61"/>
      <c r="L12" s="61" t="s">
        <v>133</v>
      </c>
      <c r="M12" s="62" t="s">
        <v>133</v>
      </c>
      <c r="N12" s="61" t="s">
        <v>133</v>
      </c>
      <c r="O12" s="61"/>
      <c r="P12" s="61"/>
      <c r="Q12" s="61"/>
      <c r="R12" s="61" t="s">
        <v>256</v>
      </c>
      <c r="S12" s="59" t="s">
        <v>255</v>
      </c>
      <c r="T12" s="59" t="s">
        <v>255</v>
      </c>
      <c r="U12" s="61"/>
      <c r="V12" s="61"/>
      <c r="W12" s="61" t="s">
        <v>133</v>
      </c>
      <c r="X12" s="61"/>
      <c r="Y12" s="61"/>
      <c r="Z12" s="61"/>
      <c r="AA12" s="61"/>
      <c r="AB12" s="61"/>
      <c r="AC12" s="61"/>
      <c r="AD12" s="61">
        <v>10</v>
      </c>
      <c r="AE12" s="61" t="s">
        <v>257</v>
      </c>
      <c r="AF12" s="61" t="s">
        <v>257</v>
      </c>
      <c r="AG12" s="61" t="s">
        <v>257</v>
      </c>
      <c r="AH12" s="61" t="s">
        <v>256</v>
      </c>
      <c r="AI12" s="64" t="s">
        <v>260</v>
      </c>
      <c r="AJ12" s="64" t="s">
        <v>260</v>
      </c>
      <c r="AK12" s="64" t="s">
        <v>260</v>
      </c>
      <c r="AL12" s="64" t="s">
        <v>260</v>
      </c>
      <c r="AM12" s="64" t="s">
        <v>261</v>
      </c>
      <c r="AN12" s="64" t="s">
        <v>261</v>
      </c>
      <c r="AO12" s="64" t="s">
        <v>261</v>
      </c>
      <c r="AP12" s="64" t="s">
        <v>261</v>
      </c>
      <c r="AQ12" s="64" t="s">
        <v>261</v>
      </c>
      <c r="AR12" s="64" t="s">
        <v>261</v>
      </c>
      <c r="AS12" s="61" t="s">
        <v>262</v>
      </c>
      <c r="AT12" s="61" t="s">
        <v>262</v>
      </c>
      <c r="AU12" s="61" t="s">
        <v>262</v>
      </c>
      <c r="AV12" s="61" t="s">
        <v>262</v>
      </c>
      <c r="AW12" s="61" t="s">
        <v>262</v>
      </c>
      <c r="AX12" s="61" t="s">
        <v>262</v>
      </c>
      <c r="AY12" s="61" t="s">
        <v>262</v>
      </c>
      <c r="AZ12" s="61" t="s">
        <v>262</v>
      </c>
      <c r="BA12" s="61" t="s">
        <v>262</v>
      </c>
      <c r="BB12" s="52"/>
    </row>
    <row r="13" spans="1:54" s="35" customFormat="1" ht="18.75" customHeight="1" x14ac:dyDescent="0.2">
      <c r="A13" s="65"/>
      <c r="B13" s="65"/>
      <c r="C13" s="65"/>
      <c r="D13" s="65"/>
      <c r="E13" s="65"/>
      <c r="F13" s="65"/>
      <c r="G13" s="66"/>
      <c r="H13" s="66"/>
      <c r="I13" s="66"/>
      <c r="J13" s="66"/>
      <c r="K13" s="65"/>
      <c r="L13" s="66"/>
      <c r="M13" s="66"/>
      <c r="N13" s="66"/>
      <c r="O13" s="66"/>
      <c r="P13" s="66"/>
      <c r="Q13" s="66"/>
      <c r="R13" s="66"/>
      <c r="S13" s="66"/>
      <c r="T13" s="66"/>
      <c r="U13" s="65"/>
      <c r="V13" s="65"/>
      <c r="W13" s="65"/>
      <c r="X13" s="66"/>
      <c r="Y13" s="66"/>
      <c r="Z13" s="66"/>
      <c r="AA13" s="66"/>
      <c r="AB13" s="66"/>
      <c r="AC13" s="66"/>
      <c r="AD13" s="66"/>
      <c r="AE13" s="66"/>
      <c r="AF13" s="65"/>
      <c r="AG13" s="66"/>
      <c r="AH13" s="66"/>
      <c r="AI13" s="66"/>
      <c r="AJ13" s="66"/>
      <c r="AK13" s="66"/>
      <c r="AL13" s="66"/>
      <c r="AM13" s="66"/>
      <c r="AN13" s="66"/>
      <c r="AO13" s="66"/>
      <c r="AP13" s="67"/>
      <c r="AQ13" s="66"/>
      <c r="AR13" s="66"/>
      <c r="AS13" s="66"/>
      <c r="AT13" s="66"/>
      <c r="AU13" s="66"/>
      <c r="AV13" s="66"/>
      <c r="AW13" s="66"/>
      <c r="AX13" s="66"/>
      <c r="AY13" s="66"/>
      <c r="AZ13" s="66"/>
      <c r="BA13" s="66"/>
      <c r="BB13" s="47"/>
    </row>
    <row r="14" spans="1:54" x14ac:dyDescent="0.2">
      <c r="A14" s="66"/>
      <c r="B14" s="66"/>
      <c r="C14" s="66"/>
      <c r="D14" s="66"/>
      <c r="E14" s="66"/>
      <c r="F14" s="66"/>
      <c r="G14" s="66"/>
      <c r="H14" s="66"/>
      <c r="I14" s="66"/>
      <c r="J14" s="66"/>
      <c r="K14" s="66"/>
      <c r="L14" s="66"/>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row>
    <row r="15" spans="1:54" x14ac:dyDescent="0.2">
      <c r="A15" s="58"/>
      <c r="B15" s="58"/>
      <c r="C15" s="68" t="s">
        <v>263</v>
      </c>
      <c r="D15" s="68"/>
      <c r="E15" s="68"/>
      <c r="F15" s="68"/>
      <c r="G15" s="6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row>
    <row r="16" spans="1:54" x14ac:dyDescent="0.2">
      <c r="A16" s="58"/>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row>
    <row r="17" spans="1:53" x14ac:dyDescent="0.2">
      <c r="A17" s="58"/>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row>
    <row r="18" spans="1:53" s="53" customFormat="1" ht="18" x14ac:dyDescent="0.25">
      <c r="A18" s="68"/>
      <c r="B18" s="68" t="s">
        <v>264</v>
      </c>
      <c r="C18" s="68"/>
      <c r="D18" s="68"/>
      <c r="E18" s="68"/>
      <c r="F18" s="68"/>
      <c r="G18" s="68"/>
      <c r="H18" s="68"/>
      <c r="I18" s="68" t="s">
        <v>265</v>
      </c>
      <c r="J18" s="68"/>
      <c r="K18" s="68"/>
      <c r="L18" s="68"/>
      <c r="M18" s="68"/>
      <c r="N18" s="68"/>
      <c r="O18" s="68"/>
      <c r="P18" s="68"/>
      <c r="Q18" s="68" t="s">
        <v>266</v>
      </c>
      <c r="R18" s="68"/>
      <c r="S18" s="68"/>
      <c r="T18" s="68"/>
      <c r="U18" s="68"/>
      <c r="V18" s="68"/>
      <c r="W18" s="68"/>
      <c r="X18" s="68"/>
      <c r="Y18" s="68" t="s">
        <v>267</v>
      </c>
      <c r="Z18" s="68"/>
      <c r="AA18" s="68"/>
      <c r="AB18" s="68"/>
      <c r="AC18" s="68"/>
      <c r="AD18" s="68"/>
      <c r="AE18" s="68"/>
      <c r="AF18" s="68"/>
      <c r="AG18" s="68" t="s">
        <v>268</v>
      </c>
      <c r="AH18" s="68"/>
      <c r="AI18" s="68"/>
      <c r="AJ18" s="68"/>
      <c r="AK18" s="68"/>
      <c r="AL18" s="68"/>
      <c r="AM18" s="68"/>
      <c r="AN18" s="68"/>
      <c r="AO18" s="68" t="s">
        <v>269</v>
      </c>
      <c r="AP18" s="68"/>
      <c r="AQ18" s="68"/>
      <c r="AR18" s="68"/>
      <c r="AS18" s="68"/>
      <c r="AT18" s="68"/>
      <c r="AU18" s="68"/>
      <c r="AV18" s="68"/>
      <c r="AW18" s="68" t="s">
        <v>126</v>
      </c>
      <c r="AX18" s="68"/>
      <c r="AY18" s="68"/>
      <c r="AZ18" s="68"/>
      <c r="BA18" s="68"/>
    </row>
    <row r="19" spans="1:53" s="53" customFormat="1" ht="18" x14ac:dyDescent="0.25">
      <c r="A19" s="68"/>
      <c r="B19" s="68" t="s">
        <v>270</v>
      </c>
      <c r="C19" s="68"/>
      <c r="D19" s="68"/>
      <c r="E19" s="68"/>
      <c r="F19" s="68"/>
      <c r="G19" s="68"/>
      <c r="H19" s="68"/>
      <c r="I19" s="68" t="s">
        <v>271</v>
      </c>
      <c r="J19" s="68"/>
      <c r="K19" s="68"/>
      <c r="L19" s="68"/>
      <c r="M19" s="68"/>
      <c r="N19" s="68"/>
      <c r="O19" s="68"/>
      <c r="P19" s="68"/>
      <c r="Q19" s="68" t="s">
        <v>272</v>
      </c>
      <c r="R19" s="68"/>
      <c r="S19" s="68"/>
      <c r="T19" s="68"/>
      <c r="U19" s="68"/>
      <c r="V19" s="68"/>
      <c r="W19" s="68"/>
      <c r="X19" s="68"/>
      <c r="Y19" s="68" t="s">
        <v>273</v>
      </c>
      <c r="Z19" s="68"/>
      <c r="AA19" s="68"/>
      <c r="AB19" s="68"/>
      <c r="AC19" s="68"/>
      <c r="AD19" s="68"/>
      <c r="AE19" s="68"/>
      <c r="AF19" s="68"/>
      <c r="AG19" s="68" t="s">
        <v>274</v>
      </c>
      <c r="AH19" s="68"/>
      <c r="AI19" s="68"/>
      <c r="AJ19" s="68"/>
      <c r="AK19" s="68"/>
      <c r="AL19" s="68"/>
      <c r="AM19" s="68"/>
      <c r="AN19" s="68"/>
      <c r="AO19" s="68" t="s">
        <v>275</v>
      </c>
      <c r="AP19" s="68"/>
      <c r="AQ19" s="68"/>
      <c r="AR19" s="68"/>
      <c r="AS19" s="68"/>
      <c r="AT19" s="68"/>
      <c r="AU19" s="68"/>
      <c r="AV19" s="68"/>
      <c r="AW19" s="68"/>
      <c r="AX19" s="68"/>
      <c r="AY19" s="68"/>
      <c r="AZ19" s="68"/>
      <c r="BA19" s="68"/>
    </row>
    <row r="20" spans="1:53" s="53" customFormat="1" ht="18" x14ac:dyDescent="0.25">
      <c r="A20" s="68"/>
      <c r="B20" s="68"/>
      <c r="C20" s="68"/>
      <c r="D20" s="68"/>
      <c r="E20" s="68"/>
      <c r="F20" s="68"/>
      <c r="G20" s="68"/>
      <c r="H20" s="68"/>
      <c r="I20" s="68" t="s">
        <v>276</v>
      </c>
      <c r="J20" s="68"/>
      <c r="K20" s="68"/>
      <c r="L20" s="68"/>
      <c r="M20" s="68"/>
      <c r="N20" s="68"/>
      <c r="O20" s="68"/>
      <c r="P20" s="68"/>
      <c r="Q20" s="68" t="s">
        <v>277</v>
      </c>
      <c r="R20" s="68"/>
      <c r="S20" s="68"/>
      <c r="T20" s="68"/>
      <c r="U20" s="68"/>
      <c r="V20" s="68"/>
      <c r="W20" s="68"/>
      <c r="X20" s="68"/>
      <c r="Y20" s="68" t="s">
        <v>278</v>
      </c>
      <c r="Z20" s="68"/>
      <c r="AA20" s="68"/>
      <c r="AB20" s="68"/>
      <c r="AC20" s="68"/>
      <c r="AD20" s="68"/>
      <c r="AE20" s="68"/>
      <c r="AF20" s="68"/>
      <c r="AG20" s="68"/>
      <c r="AH20" s="68"/>
      <c r="AI20" s="68"/>
      <c r="AJ20" s="68"/>
      <c r="AK20" s="68"/>
      <c r="AL20" s="68"/>
      <c r="AM20" s="68"/>
      <c r="AN20" s="68"/>
      <c r="AO20" s="68" t="s">
        <v>274</v>
      </c>
      <c r="AP20" s="68"/>
      <c r="AQ20" s="68"/>
      <c r="AR20" s="68"/>
      <c r="AS20" s="68"/>
      <c r="AT20" s="68"/>
      <c r="AU20" s="68"/>
      <c r="AV20" s="68"/>
      <c r="AW20" s="68"/>
      <c r="AX20" s="68"/>
      <c r="AY20" s="68"/>
      <c r="AZ20" s="68"/>
      <c r="BA20" s="68"/>
    </row>
    <row r="21" spans="1:53" s="53" customFormat="1" ht="18" x14ac:dyDescent="0.25">
      <c r="A21" s="68"/>
      <c r="B21" s="68"/>
      <c r="C21" s="68"/>
      <c r="D21" s="68"/>
      <c r="E21" s="68"/>
      <c r="F21" s="68"/>
      <c r="G21" s="68"/>
      <c r="H21" s="68"/>
      <c r="I21" s="68" t="s">
        <v>279</v>
      </c>
      <c r="J21" s="68"/>
      <c r="K21" s="68"/>
      <c r="L21" s="68"/>
      <c r="M21" s="68"/>
      <c r="N21" s="68"/>
      <c r="O21" s="68"/>
      <c r="P21" s="68"/>
      <c r="Q21" s="68" t="s">
        <v>280</v>
      </c>
      <c r="R21" s="68"/>
      <c r="S21" s="68"/>
      <c r="T21" s="68"/>
      <c r="U21" s="68"/>
      <c r="V21" s="68"/>
      <c r="W21" s="68"/>
      <c r="X21" s="68"/>
      <c r="Y21" s="68" t="s">
        <v>281</v>
      </c>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row>
    <row r="22" spans="1:53" s="53" customFormat="1" ht="18" x14ac:dyDescent="0.25">
      <c r="A22" s="68"/>
      <c r="B22" s="68"/>
      <c r="C22" s="68"/>
      <c r="D22" s="68"/>
      <c r="E22" s="68"/>
      <c r="F22" s="68"/>
      <c r="G22" s="68"/>
      <c r="H22" s="68"/>
      <c r="I22" s="68" t="s">
        <v>282</v>
      </c>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row>
    <row r="23" spans="1:53" x14ac:dyDescent="0.2">
      <c r="A23" s="58"/>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row>
    <row r="24" spans="1:53" x14ac:dyDescent="0.2">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row>
    <row r="25" spans="1:53" s="54" customFormat="1" ht="18" x14ac:dyDescent="0.25">
      <c r="A25" s="58"/>
      <c r="B25" s="58"/>
      <c r="C25" s="65"/>
      <c r="D25" s="61"/>
      <c r="E25" s="58"/>
      <c r="F25" s="58"/>
      <c r="G25" s="58"/>
      <c r="H25" s="58"/>
      <c r="I25" s="58"/>
      <c r="J25" s="58"/>
      <c r="K25" s="59" t="s">
        <v>258</v>
      </c>
      <c r="L25" s="58"/>
      <c r="M25" s="58"/>
      <c r="N25" s="58"/>
      <c r="O25" s="58"/>
      <c r="P25" s="58"/>
      <c r="Q25" s="58"/>
      <c r="R25" s="58"/>
      <c r="S25" s="59" t="s">
        <v>283</v>
      </c>
      <c r="T25" s="58"/>
      <c r="U25" s="58"/>
      <c r="V25" s="58"/>
      <c r="W25" s="58"/>
      <c r="X25" s="58"/>
      <c r="Y25" s="58"/>
      <c r="Z25" s="58"/>
      <c r="AA25" s="59" t="s">
        <v>260</v>
      </c>
      <c r="AB25" s="58"/>
      <c r="AC25" s="58"/>
      <c r="AD25" s="58"/>
      <c r="AE25" s="58"/>
      <c r="AF25" s="58"/>
      <c r="AG25" s="58"/>
      <c r="AH25" s="58"/>
      <c r="AI25" s="59" t="s">
        <v>256</v>
      </c>
      <c r="AJ25" s="58"/>
      <c r="AK25" s="58"/>
      <c r="AL25" s="58"/>
      <c r="AM25" s="58"/>
      <c r="AN25" s="58"/>
      <c r="AO25" s="58"/>
      <c r="AP25" s="58"/>
      <c r="AQ25" s="59" t="s">
        <v>261</v>
      </c>
      <c r="AR25" s="58"/>
      <c r="AS25" s="58"/>
      <c r="AT25" s="58"/>
      <c r="AU25" s="58"/>
      <c r="AV25" s="58"/>
      <c r="AW25" s="58"/>
      <c r="AX25" s="58"/>
      <c r="AY25" s="59" t="s">
        <v>255</v>
      </c>
      <c r="AZ25" s="58"/>
      <c r="BA25" s="58"/>
    </row>
    <row r="26" spans="1:53" x14ac:dyDescent="0.2">
      <c r="A26" s="58"/>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row>
    <row r="27" spans="1:53" x14ac:dyDescent="0.2">
      <c r="A27" s="58"/>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row>
  </sheetData>
  <mergeCells count="124">
    <mergeCell ref="K7:K8"/>
    <mergeCell ref="L7:L8"/>
    <mergeCell ref="M7:M8"/>
    <mergeCell ref="N7:N8"/>
    <mergeCell ref="O7:O8"/>
    <mergeCell ref="P7:P8"/>
    <mergeCell ref="Q7:Q8"/>
    <mergeCell ref="A4:A5"/>
    <mergeCell ref="B4:E4"/>
    <mergeCell ref="F4:F5"/>
    <mergeCell ref="G4:J4"/>
    <mergeCell ref="F7:F8"/>
    <mergeCell ref="G7:G8"/>
    <mergeCell ref="H7:H8"/>
    <mergeCell ref="I7:I8"/>
    <mergeCell ref="J7:J8"/>
    <mergeCell ref="AS4:AW4"/>
    <mergeCell ref="S4:S5"/>
    <mergeCell ref="T4:W4"/>
    <mergeCell ref="X4:AA4"/>
    <mergeCell ref="AB4:AE4"/>
    <mergeCell ref="AJ4:AN4"/>
    <mergeCell ref="AO4:AR4"/>
    <mergeCell ref="N2:Q2"/>
    <mergeCell ref="AF4:AI4"/>
    <mergeCell ref="K4:N4"/>
    <mergeCell ref="O4:R4"/>
    <mergeCell ref="AX4:BA4"/>
    <mergeCell ref="A7:A8"/>
    <mergeCell ref="B7:B8"/>
    <mergeCell ref="C7:C8"/>
    <mergeCell ref="D7:D8"/>
    <mergeCell ref="E7:E8"/>
    <mergeCell ref="R7:R8"/>
    <mergeCell ref="S7:S8"/>
    <mergeCell ref="T7:T8"/>
    <mergeCell ref="U7:U8"/>
    <mergeCell ref="AA7:AA8"/>
    <mergeCell ref="AB7:AB8"/>
    <mergeCell ref="AC7:AC8"/>
    <mergeCell ref="V7:V8"/>
    <mergeCell ref="W7:W8"/>
    <mergeCell ref="X7:X8"/>
    <mergeCell ref="Y7:Y8"/>
    <mergeCell ref="Z7:Z8"/>
    <mergeCell ref="AQ7:AQ8"/>
    <mergeCell ref="AL7:AL8"/>
    <mergeCell ref="AM7:AM8"/>
    <mergeCell ref="AN7:AN8"/>
    <mergeCell ref="AO7:AO8"/>
    <mergeCell ref="AP7:AP8"/>
    <mergeCell ref="AJ7:AJ8"/>
    <mergeCell ref="AK7:AK8"/>
    <mergeCell ref="BA7:BA8"/>
    <mergeCell ref="BB7:BB8"/>
    <mergeCell ref="AU7:AU8"/>
    <mergeCell ref="AV7:AV8"/>
    <mergeCell ref="AW7:AW8"/>
    <mergeCell ref="AX7:AX8"/>
    <mergeCell ref="AY7:AY8"/>
    <mergeCell ref="AZ7:AZ8"/>
    <mergeCell ref="AR7:AR8"/>
    <mergeCell ref="AS7:AS8"/>
    <mergeCell ref="AT7:AT8"/>
    <mergeCell ref="AH7:AH8"/>
    <mergeCell ref="AI7:AI8"/>
    <mergeCell ref="AD7:AD8"/>
    <mergeCell ref="AE7:AE8"/>
    <mergeCell ref="AF7:AF8"/>
    <mergeCell ref="AG7:AG8"/>
    <mergeCell ref="A9:A10"/>
    <mergeCell ref="B9:B10"/>
    <mergeCell ref="C9:C10"/>
    <mergeCell ref="D9:D10"/>
    <mergeCell ref="E9:E10"/>
    <mergeCell ref="F9:F10"/>
    <mergeCell ref="G9:G10"/>
    <mergeCell ref="H9:H10"/>
    <mergeCell ref="I9:I10"/>
    <mergeCell ref="J9:J10"/>
    <mergeCell ref="K9:K10"/>
    <mergeCell ref="L9:L10"/>
    <mergeCell ref="Q9:Q10"/>
    <mergeCell ref="U9:U10"/>
    <mergeCell ref="R9:R10"/>
    <mergeCell ref="S9:S10"/>
    <mergeCell ref="T9:T10"/>
    <mergeCell ref="M9:M10"/>
    <mergeCell ref="N9:N10"/>
    <mergeCell ref="O9:O10"/>
    <mergeCell ref="P9:P10"/>
    <mergeCell ref="V9:V10"/>
    <mergeCell ref="W9:W10"/>
    <mergeCell ref="X9:X10"/>
    <mergeCell ref="Y9:Y10"/>
    <mergeCell ref="Z9:Z10"/>
    <mergeCell ref="AA9:AA10"/>
    <mergeCell ref="AB9:AB10"/>
    <mergeCell ref="AC9:AC10"/>
    <mergeCell ref="AD9:AD10"/>
    <mergeCell ref="AE9:AE10"/>
    <mergeCell ref="AF9:AF10"/>
    <mergeCell ref="AG9:AG10"/>
    <mergeCell ref="AH9:AH10"/>
    <mergeCell ref="AI9:AI10"/>
    <mergeCell ref="AJ9:AJ10"/>
    <mergeCell ref="AK9:AK10"/>
    <mergeCell ref="AL9:AL10"/>
    <mergeCell ref="AM9:AM10"/>
    <mergeCell ref="AN9:AN10"/>
    <mergeCell ref="AO9:AO10"/>
    <mergeCell ref="AP9:AP10"/>
    <mergeCell ref="AQ9:AQ10"/>
    <mergeCell ref="AR9:AR10"/>
    <mergeCell ref="AS9:AS10"/>
    <mergeCell ref="AT9:AT10"/>
    <mergeCell ref="AU9:AU10"/>
    <mergeCell ref="AV9:AV10"/>
    <mergeCell ref="AW9:AW10"/>
    <mergeCell ref="BB9:BB10"/>
    <mergeCell ref="AX9:AX10"/>
    <mergeCell ref="AY9:AY10"/>
    <mergeCell ref="AZ9:AZ10"/>
    <mergeCell ref="BA9:BA10"/>
  </mergeCells>
  <phoneticPr fontId="2" type="noConversion"/>
  <pageMargins left="0" right="0" top="0" bottom="0"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6"/>
  <sheetViews>
    <sheetView view="pageBreakPreview" topLeftCell="A40" zoomScale="90" zoomScaleNormal="100" zoomScaleSheetLayoutView="90" workbookViewId="0">
      <selection activeCell="V57" sqref="V57"/>
    </sheetView>
  </sheetViews>
  <sheetFormatPr defaultRowHeight="12.75" x14ac:dyDescent="0.2"/>
  <cols>
    <col min="1" max="1" width="8.140625" bestFit="1" customWidth="1"/>
    <col min="2" max="2" width="32.140625" customWidth="1"/>
    <col min="3" max="3" width="3.42578125" customWidth="1"/>
    <col min="4" max="4" width="4.28515625" customWidth="1"/>
    <col min="5" max="5" width="4.85546875" customWidth="1"/>
    <col min="6" max="6" width="10.85546875" style="35" bestFit="1" customWidth="1"/>
    <col min="7" max="7" width="6.42578125" customWidth="1"/>
    <col min="8" max="8" width="6.7109375" customWidth="1"/>
    <col min="9" max="9" width="6.140625" customWidth="1"/>
    <col min="10" max="10" width="8.7109375" customWidth="1"/>
    <col min="11" max="11" width="7.5703125" customWidth="1"/>
    <col min="12" max="13" width="6.140625" customWidth="1"/>
    <col min="14" max="19" width="5.85546875" customWidth="1"/>
    <col min="20" max="20" width="6.140625" customWidth="1"/>
  </cols>
  <sheetData>
    <row r="1" spans="1:19" x14ac:dyDescent="0.2">
      <c r="B1" s="56" t="s">
        <v>346</v>
      </c>
      <c r="C1" s="56"/>
      <c r="D1" s="56"/>
      <c r="E1" s="56"/>
      <c r="F1" s="56"/>
      <c r="G1" s="56"/>
      <c r="H1" s="56"/>
      <c r="I1" s="56"/>
      <c r="J1" s="56"/>
    </row>
    <row r="2" spans="1:19" s="2" customFormat="1" ht="42" customHeight="1" x14ac:dyDescent="0.2">
      <c r="A2" s="261" t="s">
        <v>11</v>
      </c>
      <c r="B2" s="264" t="s">
        <v>10</v>
      </c>
      <c r="C2" s="273" t="s">
        <v>148</v>
      </c>
      <c r="D2" s="273"/>
      <c r="E2" s="273"/>
      <c r="F2" s="272" t="s">
        <v>196</v>
      </c>
      <c r="G2" s="253" t="s">
        <v>9</v>
      </c>
      <c r="H2" s="254"/>
      <c r="I2" s="254"/>
      <c r="J2" s="254"/>
      <c r="K2" s="255"/>
      <c r="L2" s="239" t="s">
        <v>23</v>
      </c>
      <c r="M2" s="240"/>
      <c r="N2" s="240"/>
      <c r="O2" s="240"/>
      <c r="P2" s="240"/>
      <c r="Q2" s="240"/>
      <c r="R2" s="240"/>
      <c r="S2" s="240"/>
    </row>
    <row r="3" spans="1:19" s="2" customFormat="1" ht="11.25" customHeight="1" x14ac:dyDescent="0.2">
      <c r="A3" s="262"/>
      <c r="B3" s="265"/>
      <c r="C3" s="244" t="s">
        <v>149</v>
      </c>
      <c r="D3" s="244" t="s">
        <v>150</v>
      </c>
      <c r="E3" s="244" t="s">
        <v>151</v>
      </c>
      <c r="F3" s="272"/>
      <c r="G3" s="241" t="s">
        <v>8</v>
      </c>
      <c r="H3" s="244" t="s">
        <v>7</v>
      </c>
      <c r="I3" s="247" t="s">
        <v>5</v>
      </c>
      <c r="J3" s="248"/>
      <c r="K3" s="249"/>
      <c r="L3" s="252" t="s">
        <v>0</v>
      </c>
      <c r="M3" s="252"/>
      <c r="N3" s="252" t="s">
        <v>1</v>
      </c>
      <c r="O3" s="252"/>
      <c r="P3" s="252" t="s">
        <v>2</v>
      </c>
      <c r="Q3" s="252"/>
      <c r="R3" s="252" t="s">
        <v>3</v>
      </c>
      <c r="S3" s="252"/>
    </row>
    <row r="4" spans="1:19" s="2" customFormat="1" ht="24" customHeight="1" x14ac:dyDescent="0.2">
      <c r="A4" s="262"/>
      <c r="B4" s="265"/>
      <c r="C4" s="245"/>
      <c r="D4" s="245"/>
      <c r="E4" s="245"/>
      <c r="F4" s="272"/>
      <c r="G4" s="242"/>
      <c r="H4" s="245"/>
      <c r="I4" s="250" t="s">
        <v>6</v>
      </c>
      <c r="J4" s="256" t="s">
        <v>4</v>
      </c>
      <c r="K4" s="256"/>
      <c r="L4" s="55" t="s">
        <v>138</v>
      </c>
      <c r="M4" s="55" t="s">
        <v>139</v>
      </c>
      <c r="N4" s="55" t="s">
        <v>140</v>
      </c>
      <c r="O4" s="55" t="s">
        <v>141</v>
      </c>
      <c r="P4" s="55" t="s">
        <v>142</v>
      </c>
      <c r="Q4" s="55" t="s">
        <v>143</v>
      </c>
      <c r="R4" s="55" t="s">
        <v>144</v>
      </c>
      <c r="S4" s="55" t="s">
        <v>145</v>
      </c>
    </row>
    <row r="5" spans="1:19" s="2" customFormat="1" ht="67.5" customHeight="1" x14ac:dyDescent="0.2">
      <c r="A5" s="263"/>
      <c r="B5" s="266"/>
      <c r="C5" s="246"/>
      <c r="D5" s="246"/>
      <c r="E5" s="246"/>
      <c r="F5" s="272"/>
      <c r="G5" s="243"/>
      <c r="H5" s="246"/>
      <c r="I5" s="251"/>
      <c r="J5" s="14" t="s">
        <v>13</v>
      </c>
      <c r="K5" s="14" t="s">
        <v>12</v>
      </c>
      <c r="L5" s="57">
        <v>17</v>
      </c>
      <c r="M5" s="57">
        <v>22</v>
      </c>
      <c r="N5" s="57">
        <v>17</v>
      </c>
      <c r="O5" s="57">
        <v>13</v>
      </c>
      <c r="P5" s="57">
        <v>15</v>
      </c>
      <c r="Q5" s="57">
        <v>15</v>
      </c>
      <c r="R5" s="57">
        <v>14</v>
      </c>
      <c r="S5" s="57">
        <v>10</v>
      </c>
    </row>
    <row r="6" spans="1:19" s="6" customFormat="1" ht="12" thickBot="1" x14ac:dyDescent="0.25">
      <c r="A6" s="3">
        <v>1</v>
      </c>
      <c r="B6" s="9">
        <v>2</v>
      </c>
      <c r="C6" s="80"/>
      <c r="D6" s="80"/>
      <c r="E6" s="80"/>
      <c r="F6" s="81">
        <v>3</v>
      </c>
      <c r="G6" s="82">
        <v>4</v>
      </c>
      <c r="H6" s="81">
        <v>5</v>
      </c>
      <c r="I6" s="81">
        <v>7</v>
      </c>
      <c r="J6" s="81">
        <v>8</v>
      </c>
      <c r="K6" s="81">
        <v>9</v>
      </c>
      <c r="L6" s="81">
        <v>10</v>
      </c>
      <c r="M6" s="81">
        <v>11</v>
      </c>
      <c r="N6" s="81">
        <v>12</v>
      </c>
      <c r="O6" s="81">
        <v>13</v>
      </c>
      <c r="P6" s="81">
        <v>14</v>
      </c>
      <c r="Q6" s="81">
        <v>15</v>
      </c>
      <c r="R6" s="81">
        <v>16</v>
      </c>
      <c r="S6" s="81">
        <v>17</v>
      </c>
    </row>
    <row r="7" spans="1:19" s="183" customFormat="1" ht="12" thickBot="1" x14ac:dyDescent="0.25">
      <c r="A7" s="179" t="s">
        <v>53</v>
      </c>
      <c r="B7" s="180" t="s">
        <v>105</v>
      </c>
      <c r="C7" s="181">
        <f>C8+C22+C16</f>
        <v>3</v>
      </c>
      <c r="D7" s="181">
        <f>D8+D22+D16</f>
        <v>0</v>
      </c>
      <c r="E7" s="181">
        <f>E8+E22+E16</f>
        <v>12</v>
      </c>
      <c r="F7" s="182" t="s">
        <v>315</v>
      </c>
      <c r="G7" s="182">
        <f t="shared" ref="G7:L7" si="0">SUM(G8+G22+G16)</f>
        <v>2106</v>
      </c>
      <c r="H7" s="182">
        <f t="shared" si="0"/>
        <v>702</v>
      </c>
      <c r="I7" s="182">
        <f t="shared" si="0"/>
        <v>1404</v>
      </c>
      <c r="J7" s="182">
        <f t="shared" si="0"/>
        <v>357</v>
      </c>
      <c r="K7" s="182">
        <f t="shared" si="0"/>
        <v>0</v>
      </c>
      <c r="L7" s="182">
        <f t="shared" si="0"/>
        <v>612</v>
      </c>
      <c r="M7" s="182">
        <f>SUM(M8+M22+M16)</f>
        <v>792</v>
      </c>
      <c r="N7" s="182">
        <f t="shared" ref="N7:S7" si="1">SUM(N8+N22)</f>
        <v>0</v>
      </c>
      <c r="O7" s="182">
        <f t="shared" si="1"/>
        <v>0</v>
      </c>
      <c r="P7" s="182">
        <f t="shared" si="1"/>
        <v>0</v>
      </c>
      <c r="Q7" s="182">
        <f t="shared" si="1"/>
        <v>0</v>
      </c>
      <c r="R7" s="182">
        <f t="shared" si="1"/>
        <v>0</v>
      </c>
      <c r="S7" s="182">
        <f t="shared" si="1"/>
        <v>0</v>
      </c>
    </row>
    <row r="8" spans="1:19" s="11" customFormat="1" ht="12" thickBot="1" x14ac:dyDescent="0.25">
      <c r="A8" s="10"/>
      <c r="B8" s="111" t="s">
        <v>289</v>
      </c>
      <c r="C8" s="84">
        <v>2</v>
      </c>
      <c r="D8" s="84">
        <v>0</v>
      </c>
      <c r="E8" s="84">
        <v>7</v>
      </c>
      <c r="F8" s="83"/>
      <c r="G8" s="83">
        <f t="shared" ref="G8:L8" si="2">SUM(G9:G15)</f>
        <v>1164</v>
      </c>
      <c r="H8" s="83">
        <f t="shared" si="2"/>
        <v>388</v>
      </c>
      <c r="I8" s="83">
        <f t="shared" si="2"/>
        <v>776</v>
      </c>
      <c r="J8" s="83">
        <f t="shared" si="2"/>
        <v>231</v>
      </c>
      <c r="K8" s="83">
        <f t="shared" si="2"/>
        <v>0</v>
      </c>
      <c r="L8" s="83">
        <f t="shared" si="2"/>
        <v>344</v>
      </c>
      <c r="M8" s="83">
        <f>SUM(M9:M15)</f>
        <v>432</v>
      </c>
      <c r="N8" s="83">
        <f t="shared" ref="N8:S8" si="3">SUM(N9:N15)</f>
        <v>0</v>
      </c>
      <c r="O8" s="83">
        <f t="shared" si="3"/>
        <v>0</v>
      </c>
      <c r="P8" s="83">
        <f t="shared" si="3"/>
        <v>0</v>
      </c>
      <c r="Q8" s="83">
        <f t="shared" si="3"/>
        <v>0</v>
      </c>
      <c r="R8" s="83">
        <f t="shared" si="3"/>
        <v>0</v>
      </c>
      <c r="S8" s="83">
        <f t="shared" si="3"/>
        <v>0</v>
      </c>
    </row>
    <row r="9" spans="1:19" s="2" customFormat="1" ht="9.75" customHeight="1" x14ac:dyDescent="0.2">
      <c r="A9" s="112" t="s">
        <v>290</v>
      </c>
      <c r="B9" s="113" t="s">
        <v>14</v>
      </c>
      <c r="C9" s="74">
        <v>2</v>
      </c>
      <c r="D9" s="75"/>
      <c r="E9" s="75"/>
      <c r="F9" s="114" t="s">
        <v>198</v>
      </c>
      <c r="G9" s="36">
        <f>H9+I9</f>
        <v>117</v>
      </c>
      <c r="H9" s="37">
        <f>I9/2</f>
        <v>39</v>
      </c>
      <c r="I9" s="37">
        <v>78</v>
      </c>
      <c r="J9" s="37"/>
      <c r="K9" s="37"/>
      <c r="L9" s="37">
        <v>34</v>
      </c>
      <c r="M9" s="37">
        <v>44</v>
      </c>
      <c r="N9" s="70"/>
      <c r="O9" s="70"/>
      <c r="P9" s="7"/>
      <c r="Q9" s="7"/>
      <c r="R9" s="7"/>
      <c r="S9" s="7"/>
    </row>
    <row r="10" spans="1:19" s="2" customFormat="1" ht="9.75" customHeight="1" x14ac:dyDescent="0.2">
      <c r="A10" s="112" t="s">
        <v>291</v>
      </c>
      <c r="B10" s="113" t="s">
        <v>15</v>
      </c>
      <c r="C10" s="74"/>
      <c r="D10" s="75"/>
      <c r="E10" s="75">
        <v>2</v>
      </c>
      <c r="F10" s="114" t="s">
        <v>199</v>
      </c>
      <c r="G10" s="36">
        <f t="shared" ref="G10:G59" si="4">H10+I10</f>
        <v>177</v>
      </c>
      <c r="H10" s="37">
        <f t="shared" ref="H10:H59" si="5">I10/2</f>
        <v>59</v>
      </c>
      <c r="I10" s="37">
        <v>118</v>
      </c>
      <c r="J10" s="37"/>
      <c r="K10" s="37"/>
      <c r="L10" s="37">
        <v>52</v>
      </c>
      <c r="M10" s="37">
        <v>66</v>
      </c>
      <c r="N10" s="71"/>
      <c r="P10" s="3"/>
      <c r="Q10" s="3"/>
      <c r="R10" s="3"/>
      <c r="S10" s="3"/>
    </row>
    <row r="11" spans="1:19" s="2" customFormat="1" ht="9.75" customHeight="1" x14ac:dyDescent="0.2">
      <c r="A11" s="112" t="s">
        <v>292</v>
      </c>
      <c r="B11" s="113" t="s">
        <v>16</v>
      </c>
      <c r="C11" s="74"/>
      <c r="D11" s="75"/>
      <c r="E11" s="75">
        <v>2</v>
      </c>
      <c r="F11" s="114" t="s">
        <v>199</v>
      </c>
      <c r="G11" s="36">
        <f t="shared" si="4"/>
        <v>177</v>
      </c>
      <c r="H11" s="37">
        <f t="shared" si="5"/>
        <v>59</v>
      </c>
      <c r="I11" s="37">
        <v>118</v>
      </c>
      <c r="J11" s="37">
        <v>117</v>
      </c>
      <c r="K11" s="37"/>
      <c r="L11" s="115">
        <v>52</v>
      </c>
      <c r="M11" s="116">
        <v>66</v>
      </c>
      <c r="N11" s="70"/>
      <c r="O11" s="30"/>
      <c r="P11" s="3"/>
      <c r="Q11" s="3"/>
      <c r="R11" s="3"/>
      <c r="S11" s="3"/>
    </row>
    <row r="12" spans="1:19" s="2" customFormat="1" ht="19.5" customHeight="1" x14ac:dyDescent="0.2">
      <c r="A12" s="112" t="s">
        <v>293</v>
      </c>
      <c r="B12" s="76" t="s">
        <v>294</v>
      </c>
      <c r="C12" s="74">
        <v>2</v>
      </c>
      <c r="D12" s="75"/>
      <c r="E12" s="75">
        <v>1</v>
      </c>
      <c r="F12" s="149" t="s">
        <v>308</v>
      </c>
      <c r="G12" s="36">
        <f t="shared" si="4"/>
        <v>234</v>
      </c>
      <c r="H12" s="37">
        <f t="shared" si="5"/>
        <v>78</v>
      </c>
      <c r="I12" s="37">
        <v>156</v>
      </c>
      <c r="J12" s="37"/>
      <c r="K12" s="37"/>
      <c r="L12" s="115">
        <v>68</v>
      </c>
      <c r="M12" s="116">
        <v>88</v>
      </c>
      <c r="N12" s="70"/>
      <c r="O12" s="70"/>
      <c r="P12" s="3"/>
      <c r="Q12" s="3"/>
      <c r="R12" s="3"/>
      <c r="S12" s="3"/>
    </row>
    <row r="13" spans="1:19" s="2" customFormat="1" ht="9.75" customHeight="1" x14ac:dyDescent="0.2">
      <c r="A13" s="112" t="s">
        <v>295</v>
      </c>
      <c r="B13" s="113" t="s">
        <v>19</v>
      </c>
      <c r="C13" s="74"/>
      <c r="D13" s="75"/>
      <c r="E13" s="75">
        <v>2</v>
      </c>
      <c r="F13" s="114" t="s">
        <v>199</v>
      </c>
      <c r="G13" s="36">
        <f t="shared" si="4"/>
        <v>177</v>
      </c>
      <c r="H13" s="37">
        <f t="shared" si="5"/>
        <v>59</v>
      </c>
      <c r="I13" s="37">
        <v>118</v>
      </c>
      <c r="J13" s="37"/>
      <c r="K13" s="37"/>
      <c r="L13" s="115">
        <v>52</v>
      </c>
      <c r="M13" s="116">
        <v>66</v>
      </c>
      <c r="N13" s="70"/>
      <c r="O13" s="70"/>
      <c r="P13" s="3"/>
      <c r="Q13" s="3"/>
      <c r="R13" s="3"/>
      <c r="S13" s="3"/>
    </row>
    <row r="14" spans="1:19" s="2" customFormat="1" ht="9.75" customHeight="1" x14ac:dyDescent="0.2">
      <c r="A14" s="112" t="s">
        <v>296</v>
      </c>
      <c r="B14" s="113" t="s">
        <v>26</v>
      </c>
      <c r="C14" s="74"/>
      <c r="D14" s="75"/>
      <c r="E14" s="75">
        <v>1.2</v>
      </c>
      <c r="F14" s="114" t="s">
        <v>152</v>
      </c>
      <c r="G14" s="36">
        <f t="shared" si="4"/>
        <v>177</v>
      </c>
      <c r="H14" s="37">
        <f t="shared" si="5"/>
        <v>59</v>
      </c>
      <c r="I14" s="37">
        <v>118</v>
      </c>
      <c r="J14" s="37">
        <v>114</v>
      </c>
      <c r="K14" s="37"/>
      <c r="L14" s="115">
        <v>52</v>
      </c>
      <c r="M14" s="116">
        <v>66</v>
      </c>
      <c r="N14" s="70"/>
      <c r="O14" s="70"/>
      <c r="P14" s="3"/>
      <c r="Q14" s="3"/>
      <c r="R14" s="3"/>
      <c r="S14" s="3"/>
    </row>
    <row r="15" spans="1:19" s="2" customFormat="1" ht="9.75" customHeight="1" thickBot="1" x14ac:dyDescent="0.25">
      <c r="A15" s="112" t="s">
        <v>297</v>
      </c>
      <c r="B15" s="117" t="s">
        <v>54</v>
      </c>
      <c r="C15" s="118"/>
      <c r="D15" s="119"/>
      <c r="E15" s="119">
        <v>2</v>
      </c>
      <c r="F15" s="120" t="s">
        <v>199</v>
      </c>
      <c r="G15" s="90">
        <f t="shared" si="4"/>
        <v>105</v>
      </c>
      <c r="H15" s="87">
        <f t="shared" si="5"/>
        <v>35</v>
      </c>
      <c r="I15" s="37">
        <v>70</v>
      </c>
      <c r="J15" s="121"/>
      <c r="K15" s="121"/>
      <c r="L15" s="115">
        <v>34</v>
      </c>
      <c r="M15" s="116">
        <v>36</v>
      </c>
      <c r="N15" s="153"/>
      <c r="O15" s="82"/>
      <c r="P15" s="81"/>
      <c r="Q15" s="81"/>
      <c r="R15" s="81"/>
      <c r="S15" s="81"/>
    </row>
    <row r="16" spans="1:19" s="2" customFormat="1" ht="24" customHeight="1" thickBot="1" x14ac:dyDescent="0.25">
      <c r="A16" s="122"/>
      <c r="B16" s="123" t="s">
        <v>298</v>
      </c>
      <c r="C16" s="124">
        <v>1</v>
      </c>
      <c r="D16" s="124">
        <v>0</v>
      </c>
      <c r="E16" s="124">
        <v>4</v>
      </c>
      <c r="F16" s="125" t="s">
        <v>316</v>
      </c>
      <c r="G16" s="36">
        <f t="shared" si="4"/>
        <v>891</v>
      </c>
      <c r="H16" s="37">
        <f t="shared" si="5"/>
        <v>297</v>
      </c>
      <c r="I16" s="126">
        <f t="shared" ref="I16:L16" si="6">SUM(I17:I21)</f>
        <v>594</v>
      </c>
      <c r="J16" s="126">
        <f t="shared" si="6"/>
        <v>126</v>
      </c>
      <c r="K16" s="126">
        <f t="shared" si="6"/>
        <v>0</v>
      </c>
      <c r="L16" s="126">
        <f t="shared" si="6"/>
        <v>234</v>
      </c>
      <c r="M16" s="126">
        <f>SUM(M17:M21)</f>
        <v>360</v>
      </c>
      <c r="N16" s="126">
        <f t="shared" ref="N16:S16" si="7">SUM(N17:N21)</f>
        <v>0</v>
      </c>
      <c r="O16" s="126">
        <f t="shared" si="7"/>
        <v>0</v>
      </c>
      <c r="P16" s="126">
        <f t="shared" si="7"/>
        <v>0</v>
      </c>
      <c r="Q16" s="126">
        <f t="shared" si="7"/>
        <v>0</v>
      </c>
      <c r="R16" s="126">
        <f t="shared" si="7"/>
        <v>0</v>
      </c>
      <c r="S16" s="126">
        <f t="shared" si="7"/>
        <v>0</v>
      </c>
    </row>
    <row r="17" spans="1:19" s="2" customFormat="1" ht="9.75" customHeight="1" x14ac:dyDescent="0.2">
      <c r="A17" s="112" t="s">
        <v>299</v>
      </c>
      <c r="B17" s="113" t="s">
        <v>17</v>
      </c>
      <c r="C17" s="127"/>
      <c r="D17" s="128"/>
      <c r="E17" s="128">
        <v>2</v>
      </c>
      <c r="F17" s="129" t="s">
        <v>199</v>
      </c>
      <c r="G17" s="36">
        <f t="shared" si="4"/>
        <v>150</v>
      </c>
      <c r="H17" s="37">
        <f t="shared" si="5"/>
        <v>50</v>
      </c>
      <c r="I17" s="37">
        <v>100</v>
      </c>
      <c r="J17" s="37">
        <v>78</v>
      </c>
      <c r="K17" s="37"/>
      <c r="L17" s="37">
        <v>34</v>
      </c>
      <c r="M17" s="37">
        <v>66</v>
      </c>
      <c r="N17" s="70"/>
      <c r="O17" s="70"/>
      <c r="P17" s="3"/>
      <c r="Q17" s="3"/>
      <c r="R17" s="3"/>
      <c r="S17" s="3"/>
    </row>
    <row r="18" spans="1:19" s="2" customFormat="1" ht="9.75" customHeight="1" x14ac:dyDescent="0.2">
      <c r="A18" s="112" t="s">
        <v>300</v>
      </c>
      <c r="B18" s="113" t="s">
        <v>301</v>
      </c>
      <c r="C18" s="127"/>
      <c r="D18" s="128"/>
      <c r="E18" s="128">
        <v>2</v>
      </c>
      <c r="F18" s="130" t="s">
        <v>199</v>
      </c>
      <c r="G18" s="36">
        <f t="shared" si="4"/>
        <v>195</v>
      </c>
      <c r="H18" s="37">
        <f t="shared" si="5"/>
        <v>65</v>
      </c>
      <c r="I18" s="37">
        <v>130</v>
      </c>
      <c r="J18" s="37">
        <v>24</v>
      </c>
      <c r="K18" s="37"/>
      <c r="L18" s="37">
        <v>50</v>
      </c>
      <c r="M18" s="37">
        <v>80</v>
      </c>
      <c r="N18" s="71"/>
      <c r="O18" s="72"/>
      <c r="P18" s="3"/>
      <c r="Q18" s="3"/>
      <c r="R18" s="3"/>
      <c r="S18" s="3"/>
    </row>
    <row r="19" spans="1:19" s="2" customFormat="1" ht="9.75" customHeight="1" x14ac:dyDescent="0.2">
      <c r="A19" s="112" t="s">
        <v>302</v>
      </c>
      <c r="B19" s="113" t="s">
        <v>22</v>
      </c>
      <c r="C19" s="127">
        <v>2</v>
      </c>
      <c r="D19" s="128"/>
      <c r="E19" s="128"/>
      <c r="F19" s="114" t="s">
        <v>308</v>
      </c>
      <c r="G19" s="36">
        <f t="shared" si="4"/>
        <v>195</v>
      </c>
      <c r="H19" s="37">
        <f t="shared" si="5"/>
        <v>65</v>
      </c>
      <c r="I19" s="37">
        <v>130</v>
      </c>
      <c r="J19" s="37">
        <v>24</v>
      </c>
      <c r="K19" s="37"/>
      <c r="L19" s="37">
        <v>50</v>
      </c>
      <c r="M19" s="37">
        <v>80</v>
      </c>
      <c r="N19" s="73"/>
      <c r="O19" s="73"/>
      <c r="P19" s="3"/>
      <c r="Q19" s="3"/>
      <c r="R19" s="3"/>
      <c r="S19" s="3"/>
    </row>
    <row r="20" spans="1:19" s="2" customFormat="1" ht="9.75" customHeight="1" x14ac:dyDescent="0.2">
      <c r="A20" s="131" t="s">
        <v>303</v>
      </c>
      <c r="B20" s="132" t="s">
        <v>20</v>
      </c>
      <c r="C20" s="133"/>
      <c r="D20" s="134"/>
      <c r="E20" s="134">
        <v>2</v>
      </c>
      <c r="F20" s="135" t="s">
        <v>199</v>
      </c>
      <c r="G20" s="36">
        <f t="shared" si="4"/>
        <v>162</v>
      </c>
      <c r="H20" s="37">
        <f t="shared" si="5"/>
        <v>54</v>
      </c>
      <c r="I20" s="136">
        <v>108</v>
      </c>
      <c r="J20" s="136"/>
      <c r="K20" s="136"/>
      <c r="L20" s="136">
        <v>50</v>
      </c>
      <c r="M20" s="136">
        <v>58</v>
      </c>
      <c r="N20" s="70"/>
      <c r="O20" s="70"/>
      <c r="P20" s="3"/>
      <c r="Q20" s="3"/>
      <c r="R20" s="3"/>
      <c r="S20" s="3"/>
    </row>
    <row r="21" spans="1:19" s="2" customFormat="1" ht="9.75" customHeight="1" x14ac:dyDescent="0.2">
      <c r="A21" s="137" t="s">
        <v>304</v>
      </c>
      <c r="B21" s="138" t="s">
        <v>21</v>
      </c>
      <c r="C21" s="139"/>
      <c r="D21" s="140"/>
      <c r="E21" s="140">
        <v>2</v>
      </c>
      <c r="F21" s="141" t="s">
        <v>198</v>
      </c>
      <c r="G21" s="36">
        <f t="shared" si="4"/>
        <v>189</v>
      </c>
      <c r="H21" s="37">
        <f t="shared" si="5"/>
        <v>63</v>
      </c>
      <c r="I21" s="142">
        <v>126</v>
      </c>
      <c r="J21" s="32"/>
      <c r="K21" s="32"/>
      <c r="L21" s="32">
        <v>50</v>
      </c>
      <c r="M21" s="32">
        <v>76</v>
      </c>
      <c r="N21" s="3"/>
      <c r="O21" s="3"/>
      <c r="P21" s="3"/>
      <c r="Q21" s="3"/>
      <c r="R21" s="3"/>
      <c r="S21" s="3"/>
    </row>
    <row r="22" spans="1:19" s="11" customFormat="1" ht="9.75" customHeight="1" thickBot="1" x14ac:dyDescent="0.25">
      <c r="A22" s="143"/>
      <c r="B22" s="144" t="s">
        <v>305</v>
      </c>
      <c r="C22" s="145"/>
      <c r="D22" s="146"/>
      <c r="E22" s="146">
        <v>1</v>
      </c>
      <c r="F22" s="125" t="s">
        <v>306</v>
      </c>
      <c r="G22" s="90">
        <f t="shared" si="4"/>
        <v>51</v>
      </c>
      <c r="H22" s="87">
        <f t="shared" si="5"/>
        <v>17</v>
      </c>
      <c r="I22" s="87">
        <v>34</v>
      </c>
      <c r="J22" s="147">
        <v>0</v>
      </c>
      <c r="K22" s="147">
        <v>0</v>
      </c>
      <c r="L22" s="147">
        <v>34</v>
      </c>
      <c r="M22" s="147">
        <v>0</v>
      </c>
      <c r="N22" s="79">
        <f t="shared" ref="N22:S22" si="8">SUM(N23:N23)</f>
        <v>0</v>
      </c>
      <c r="O22" s="79">
        <f t="shared" si="8"/>
        <v>0</v>
      </c>
      <c r="P22" s="79">
        <f t="shared" si="8"/>
        <v>0</v>
      </c>
      <c r="Q22" s="79">
        <f t="shared" si="8"/>
        <v>0</v>
      </c>
      <c r="R22" s="79">
        <f t="shared" si="8"/>
        <v>0</v>
      </c>
      <c r="S22" s="79">
        <f t="shared" si="8"/>
        <v>0</v>
      </c>
    </row>
    <row r="23" spans="1:19" s="2" customFormat="1" ht="19.899999999999999" customHeight="1" x14ac:dyDescent="0.2">
      <c r="A23" s="172" t="s">
        <v>307</v>
      </c>
      <c r="B23" s="160" t="s">
        <v>343</v>
      </c>
      <c r="C23" s="128"/>
      <c r="D23" s="128"/>
      <c r="E23" s="128">
        <v>1</v>
      </c>
      <c r="F23" s="148" t="s">
        <v>200</v>
      </c>
      <c r="G23" s="36">
        <f t="shared" si="4"/>
        <v>51</v>
      </c>
      <c r="H23" s="37">
        <f t="shared" si="5"/>
        <v>17</v>
      </c>
      <c r="I23" s="37">
        <v>34</v>
      </c>
      <c r="J23" s="37"/>
      <c r="K23" s="37"/>
      <c r="L23" s="37">
        <v>34</v>
      </c>
      <c r="M23" s="72"/>
      <c r="N23" s="7"/>
      <c r="O23" s="7"/>
      <c r="P23" s="7"/>
      <c r="Q23" s="7"/>
      <c r="R23" s="7"/>
      <c r="S23" s="7"/>
    </row>
    <row r="24" spans="1:19" s="190" customFormat="1" ht="22.5" thickBot="1" x14ac:dyDescent="0.25">
      <c r="A24" s="184" t="s">
        <v>55</v>
      </c>
      <c r="B24" s="185" t="s">
        <v>24</v>
      </c>
      <c r="C24" s="186">
        <v>0</v>
      </c>
      <c r="D24" s="186">
        <v>0</v>
      </c>
      <c r="E24" s="186">
        <v>9</v>
      </c>
      <c r="F24" s="187" t="s">
        <v>111</v>
      </c>
      <c r="G24" s="188">
        <f t="shared" si="4"/>
        <v>648</v>
      </c>
      <c r="H24" s="189">
        <f t="shared" si="5"/>
        <v>216</v>
      </c>
      <c r="I24" s="187">
        <f>SUM(I25:I28)</f>
        <v>432</v>
      </c>
      <c r="J24" s="187">
        <f t="shared" ref="J24:R24" si="9">SUM(J25:J28)</f>
        <v>336</v>
      </c>
      <c r="K24" s="187">
        <f t="shared" si="9"/>
        <v>0</v>
      </c>
      <c r="L24" s="187">
        <f t="shared" si="9"/>
        <v>0</v>
      </c>
      <c r="M24" s="187">
        <f t="shared" si="9"/>
        <v>0</v>
      </c>
      <c r="N24" s="187">
        <f t="shared" si="9"/>
        <v>68</v>
      </c>
      <c r="O24" s="187">
        <f t="shared" si="9"/>
        <v>100</v>
      </c>
      <c r="P24" s="187">
        <f t="shared" si="9"/>
        <v>60</v>
      </c>
      <c r="Q24" s="187">
        <f t="shared" si="9"/>
        <v>60</v>
      </c>
      <c r="R24" s="187">
        <f t="shared" si="9"/>
        <v>104</v>
      </c>
      <c r="S24" s="187">
        <f>SUM(S25:S28)</f>
        <v>40</v>
      </c>
    </row>
    <row r="25" spans="1:19" ht="10.5" customHeight="1" x14ac:dyDescent="0.2">
      <c r="A25" s="7" t="s">
        <v>56</v>
      </c>
      <c r="B25" s="29" t="s">
        <v>25</v>
      </c>
      <c r="C25" s="74"/>
      <c r="D25" s="74"/>
      <c r="E25" s="74">
        <v>7</v>
      </c>
      <c r="F25" s="85" t="s">
        <v>200</v>
      </c>
      <c r="G25" s="36">
        <f t="shared" si="4"/>
        <v>72</v>
      </c>
      <c r="H25" s="37">
        <f t="shared" si="5"/>
        <v>24</v>
      </c>
      <c r="I25" s="86">
        <f>SUM(K25:S25)</f>
        <v>48</v>
      </c>
      <c r="J25" s="36"/>
      <c r="K25" s="36"/>
      <c r="L25" s="36"/>
      <c r="M25" s="36"/>
      <c r="N25" s="36"/>
      <c r="O25" s="36"/>
      <c r="P25" s="36"/>
      <c r="Q25" s="36"/>
      <c r="R25">
        <v>48</v>
      </c>
      <c r="S25" s="36"/>
    </row>
    <row r="26" spans="1:19" ht="12" customHeight="1" x14ac:dyDescent="0.2">
      <c r="A26" s="3" t="s">
        <v>57</v>
      </c>
      <c r="B26" s="25" t="s">
        <v>19</v>
      </c>
      <c r="C26" s="77"/>
      <c r="D26" s="77"/>
      <c r="E26" s="77">
        <v>4</v>
      </c>
      <c r="F26" s="33" t="s">
        <v>200</v>
      </c>
      <c r="G26" s="36">
        <f t="shared" si="4"/>
        <v>72</v>
      </c>
      <c r="H26" s="37">
        <f t="shared" si="5"/>
        <v>24</v>
      </c>
      <c r="I26" s="13">
        <f>SUM(K26:S26)</f>
        <v>48</v>
      </c>
      <c r="J26" s="1"/>
      <c r="K26" s="1"/>
      <c r="L26" s="1"/>
      <c r="M26" s="1"/>
      <c r="N26" s="1"/>
      <c r="O26" s="1">
        <v>48</v>
      </c>
      <c r="P26" s="1"/>
      <c r="Q26" s="1"/>
      <c r="R26" s="1"/>
      <c r="S26" s="1"/>
    </row>
    <row r="27" spans="1:19" ht="12" customHeight="1" x14ac:dyDescent="0.2">
      <c r="A27" s="3" t="s">
        <v>58</v>
      </c>
      <c r="B27" s="25" t="s">
        <v>16</v>
      </c>
      <c r="C27" s="77"/>
      <c r="D27" s="77"/>
      <c r="E27" s="77">
        <v>8</v>
      </c>
      <c r="F27" s="33" t="s">
        <v>201</v>
      </c>
      <c r="G27" s="36">
        <f t="shared" si="4"/>
        <v>252</v>
      </c>
      <c r="H27" s="37">
        <f t="shared" si="5"/>
        <v>84</v>
      </c>
      <c r="I27" s="13">
        <f>SUM(K27:S27)</f>
        <v>168</v>
      </c>
      <c r="J27" s="1">
        <v>168</v>
      </c>
      <c r="K27" s="1"/>
      <c r="L27" s="1"/>
      <c r="M27" s="1"/>
      <c r="N27" s="1">
        <v>34</v>
      </c>
      <c r="O27" s="1">
        <v>26</v>
      </c>
      <c r="P27" s="1">
        <v>30</v>
      </c>
      <c r="Q27" s="1">
        <v>30</v>
      </c>
      <c r="R27" s="1">
        <v>28</v>
      </c>
      <c r="S27" s="1">
        <v>20</v>
      </c>
    </row>
    <row r="28" spans="1:19" ht="12" customHeight="1" thickBot="1" x14ac:dyDescent="0.25">
      <c r="A28" s="8" t="s">
        <v>59</v>
      </c>
      <c r="B28" s="27" t="s">
        <v>26</v>
      </c>
      <c r="C28" s="88"/>
      <c r="D28" s="89"/>
      <c r="E28" s="89" t="s">
        <v>311</v>
      </c>
      <c r="F28" s="154" t="s">
        <v>312</v>
      </c>
      <c r="G28" s="90">
        <f t="shared" si="4"/>
        <v>252</v>
      </c>
      <c r="H28" s="87">
        <f t="shared" si="5"/>
        <v>84</v>
      </c>
      <c r="I28" s="79">
        <f>SUM(K28:S28)</f>
        <v>168</v>
      </c>
      <c r="J28" s="90">
        <v>168</v>
      </c>
      <c r="K28" s="90"/>
      <c r="L28" s="90"/>
      <c r="M28" s="90"/>
      <c r="N28" s="90">
        <v>34</v>
      </c>
      <c r="O28" s="90">
        <v>26</v>
      </c>
      <c r="P28" s="90">
        <v>30</v>
      </c>
      <c r="Q28" s="90">
        <v>30</v>
      </c>
      <c r="R28" s="90">
        <v>28</v>
      </c>
      <c r="S28" s="90">
        <v>20</v>
      </c>
    </row>
    <row r="29" spans="1:19" s="190" customFormat="1" ht="21" customHeight="1" thickBot="1" x14ac:dyDescent="0.25">
      <c r="A29" s="179" t="s">
        <v>60</v>
      </c>
      <c r="B29" s="191" t="s">
        <v>27</v>
      </c>
      <c r="C29" s="192"/>
      <c r="D29" s="192"/>
      <c r="E29" s="192">
        <v>3</v>
      </c>
      <c r="F29" s="193" t="s">
        <v>104</v>
      </c>
      <c r="G29" s="194">
        <f t="shared" si="4"/>
        <v>288</v>
      </c>
      <c r="H29" s="195">
        <f t="shared" si="5"/>
        <v>96</v>
      </c>
      <c r="I29" s="193">
        <f t="shared" ref="I29:S29" si="10">SUM(I30:I32)</f>
        <v>192</v>
      </c>
      <c r="J29" s="193">
        <f t="shared" si="10"/>
        <v>76</v>
      </c>
      <c r="K29" s="193">
        <f t="shared" si="10"/>
        <v>0</v>
      </c>
      <c r="L29" s="193">
        <f t="shared" si="10"/>
        <v>0</v>
      </c>
      <c r="M29" s="193">
        <f t="shared" si="10"/>
        <v>0</v>
      </c>
      <c r="N29" s="193">
        <f t="shared" si="10"/>
        <v>60</v>
      </c>
      <c r="O29" s="193">
        <f t="shared" si="10"/>
        <v>0</v>
      </c>
      <c r="P29" s="193">
        <f t="shared" si="10"/>
        <v>60</v>
      </c>
      <c r="Q29" s="193">
        <f t="shared" si="10"/>
        <v>40</v>
      </c>
      <c r="R29" s="193">
        <f t="shared" si="10"/>
        <v>32</v>
      </c>
      <c r="S29" s="193">
        <f t="shared" si="10"/>
        <v>0</v>
      </c>
    </row>
    <row r="30" spans="1:19" ht="10.5" customHeight="1" x14ac:dyDescent="0.2">
      <c r="A30" s="7" t="s">
        <v>61</v>
      </c>
      <c r="B30" s="29" t="s">
        <v>18</v>
      </c>
      <c r="C30" s="74"/>
      <c r="D30" s="74"/>
      <c r="E30" s="74">
        <v>3</v>
      </c>
      <c r="F30" s="85" t="s">
        <v>200</v>
      </c>
      <c r="G30" s="36">
        <f t="shared" si="4"/>
        <v>90</v>
      </c>
      <c r="H30" s="37">
        <f t="shared" si="5"/>
        <v>30</v>
      </c>
      <c r="I30" s="86">
        <f>SUM(L30:S30)</f>
        <v>60</v>
      </c>
      <c r="J30" s="36">
        <v>4</v>
      </c>
      <c r="K30" s="36"/>
      <c r="L30" s="36"/>
      <c r="M30" s="36"/>
      <c r="N30" s="36">
        <v>60</v>
      </c>
      <c r="O30" s="36"/>
      <c r="P30" s="36"/>
      <c r="Q30" s="36"/>
      <c r="R30" s="36"/>
      <c r="S30" s="36"/>
    </row>
    <row r="31" spans="1:19" ht="11.25" customHeight="1" x14ac:dyDescent="0.2">
      <c r="A31" s="3" t="s">
        <v>62</v>
      </c>
      <c r="B31" s="25" t="s">
        <v>28</v>
      </c>
      <c r="C31" s="77"/>
      <c r="D31" s="77"/>
      <c r="E31" s="77">
        <v>6</v>
      </c>
      <c r="F31" s="33" t="s">
        <v>199</v>
      </c>
      <c r="G31" s="36">
        <f t="shared" si="4"/>
        <v>150</v>
      </c>
      <c r="H31" s="37">
        <f t="shared" si="5"/>
        <v>50</v>
      </c>
      <c r="I31" s="13">
        <f>SUM(L31:S31)</f>
        <v>100</v>
      </c>
      <c r="J31" s="1">
        <v>72</v>
      </c>
      <c r="K31" s="1"/>
      <c r="L31" s="1"/>
      <c r="M31" s="1"/>
      <c r="N31" s="1"/>
      <c r="O31" s="1"/>
      <c r="P31" s="1">
        <v>60</v>
      </c>
      <c r="Q31" s="1">
        <v>40</v>
      </c>
      <c r="R31" s="1"/>
      <c r="S31" s="1"/>
    </row>
    <row r="32" spans="1:19" x14ac:dyDescent="0.2">
      <c r="A32" s="3" t="s">
        <v>63</v>
      </c>
      <c r="B32" s="24" t="s">
        <v>29</v>
      </c>
      <c r="C32" s="69"/>
      <c r="D32" s="69"/>
      <c r="E32" s="69">
        <v>7</v>
      </c>
      <c r="F32" s="33" t="s">
        <v>200</v>
      </c>
      <c r="G32" s="36">
        <f t="shared" si="4"/>
        <v>48</v>
      </c>
      <c r="H32" s="37">
        <f t="shared" si="5"/>
        <v>16</v>
      </c>
      <c r="I32" s="13">
        <f>SUM(L32:S32)</f>
        <v>32</v>
      </c>
      <c r="J32" s="1"/>
      <c r="K32" s="1"/>
      <c r="L32" s="1"/>
      <c r="M32" s="1"/>
      <c r="N32" s="1"/>
      <c r="O32" s="1"/>
      <c r="P32" s="1"/>
      <c r="Q32" s="1"/>
      <c r="R32" s="1">
        <v>32</v>
      </c>
      <c r="S32" s="1"/>
    </row>
    <row r="33" spans="1:19" s="190" customFormat="1" ht="13.5" thickBot="1" x14ac:dyDescent="0.25">
      <c r="A33" s="196" t="s">
        <v>64</v>
      </c>
      <c r="B33" s="197" t="s">
        <v>30</v>
      </c>
      <c r="C33" s="198">
        <f>C34+C46+C24+C29</f>
        <v>12</v>
      </c>
      <c r="D33" s="198">
        <f>D34+D46+D24+D29</f>
        <v>2</v>
      </c>
      <c r="E33" s="198">
        <f>E34+E46+E24+E29</f>
        <v>25</v>
      </c>
      <c r="F33" s="187" t="s">
        <v>112</v>
      </c>
      <c r="G33" s="187">
        <f t="shared" ref="G33:S33" si="11">SUM(G34+G46)</f>
        <v>4500</v>
      </c>
      <c r="H33" s="187">
        <f t="shared" si="11"/>
        <v>1200</v>
      </c>
      <c r="I33" s="187">
        <f t="shared" si="11"/>
        <v>3300</v>
      </c>
      <c r="J33" s="187">
        <f t="shared" si="11"/>
        <v>1106</v>
      </c>
      <c r="K33" s="187">
        <f t="shared" si="11"/>
        <v>60</v>
      </c>
      <c r="L33" s="187">
        <f t="shared" si="11"/>
        <v>0</v>
      </c>
      <c r="M33" s="187">
        <f t="shared" si="11"/>
        <v>0</v>
      </c>
      <c r="N33" s="187">
        <f t="shared" si="11"/>
        <v>484</v>
      </c>
      <c r="O33" s="187">
        <f t="shared" si="11"/>
        <v>728</v>
      </c>
      <c r="P33" s="187">
        <f>SUM(P34+P46)</f>
        <v>492</v>
      </c>
      <c r="Q33" s="187">
        <f t="shared" si="11"/>
        <v>728</v>
      </c>
      <c r="R33" s="187">
        <f t="shared" si="11"/>
        <v>440</v>
      </c>
      <c r="S33" s="187">
        <f t="shared" si="11"/>
        <v>428</v>
      </c>
    </row>
    <row r="34" spans="1:19" s="190" customFormat="1" ht="12" customHeight="1" thickBot="1" x14ac:dyDescent="0.25">
      <c r="A34" s="182" t="s">
        <v>65</v>
      </c>
      <c r="B34" s="191" t="s">
        <v>31</v>
      </c>
      <c r="C34" s="191">
        <v>3</v>
      </c>
      <c r="D34" s="191">
        <v>2</v>
      </c>
      <c r="E34" s="191">
        <v>6</v>
      </c>
      <c r="F34" s="193" t="s">
        <v>108</v>
      </c>
      <c r="G34" s="193">
        <f t="shared" ref="G34:R34" si="12">SUM(G35:G45)</f>
        <v>1290</v>
      </c>
      <c r="H34" s="193">
        <f t="shared" si="12"/>
        <v>430</v>
      </c>
      <c r="I34" s="193">
        <f t="shared" si="12"/>
        <v>860</v>
      </c>
      <c r="J34" s="193">
        <f t="shared" si="12"/>
        <v>292</v>
      </c>
      <c r="K34" s="193">
        <f t="shared" si="12"/>
        <v>0</v>
      </c>
      <c r="L34" s="193">
        <f t="shared" si="12"/>
        <v>0</v>
      </c>
      <c r="M34" s="193">
        <f t="shared" si="12"/>
        <v>0</v>
      </c>
      <c r="N34" s="193">
        <f t="shared" si="12"/>
        <v>340</v>
      </c>
      <c r="O34" s="193">
        <f t="shared" si="12"/>
        <v>206</v>
      </c>
      <c r="P34" s="193">
        <f t="shared" si="12"/>
        <v>128</v>
      </c>
      <c r="Q34" s="193">
        <f t="shared" si="12"/>
        <v>52</v>
      </c>
      <c r="R34" s="193">
        <f t="shared" si="12"/>
        <v>54</v>
      </c>
      <c r="S34" s="193">
        <f>SUM(S35:S45)</f>
        <v>80</v>
      </c>
    </row>
    <row r="35" spans="1:19" ht="10.5" customHeight="1" x14ac:dyDescent="0.2">
      <c r="A35" s="7" t="s">
        <v>66</v>
      </c>
      <c r="B35" s="29" t="s">
        <v>32</v>
      </c>
      <c r="C35" s="29">
        <v>6</v>
      </c>
      <c r="D35" s="29"/>
      <c r="E35" s="29"/>
      <c r="F35" s="78" t="s">
        <v>198</v>
      </c>
      <c r="G35" s="36">
        <f t="shared" si="4"/>
        <v>168</v>
      </c>
      <c r="H35" s="37">
        <f t="shared" si="5"/>
        <v>56</v>
      </c>
      <c r="I35" s="86">
        <f>SUM(L35:S35)</f>
        <v>112</v>
      </c>
      <c r="J35" s="36">
        <v>44</v>
      </c>
      <c r="K35" s="36"/>
      <c r="L35" s="36"/>
      <c r="M35" s="36"/>
      <c r="N35" s="36"/>
      <c r="O35" s="36"/>
      <c r="P35" s="36">
        <v>60</v>
      </c>
      <c r="Q35" s="36">
        <v>52</v>
      </c>
      <c r="R35" s="36"/>
      <c r="S35" s="36"/>
    </row>
    <row r="36" spans="1:19" ht="10.5" customHeight="1" x14ac:dyDescent="0.2">
      <c r="A36" s="3" t="s">
        <v>67</v>
      </c>
      <c r="B36" s="25" t="s">
        <v>33</v>
      </c>
      <c r="C36" s="25"/>
      <c r="D36" s="25"/>
      <c r="E36" s="25">
        <v>3</v>
      </c>
      <c r="F36" s="33" t="s">
        <v>200</v>
      </c>
      <c r="G36" s="36">
        <f t="shared" si="4"/>
        <v>51</v>
      </c>
      <c r="H36" s="37">
        <f t="shared" si="5"/>
        <v>17</v>
      </c>
      <c r="I36" s="13">
        <f t="shared" ref="I36:I43" si="13">SUM(L36:S36)</f>
        <v>34</v>
      </c>
      <c r="J36" s="1">
        <v>8</v>
      </c>
      <c r="K36" s="1"/>
      <c r="L36" s="1"/>
      <c r="M36" s="1"/>
      <c r="N36" s="1">
        <v>34</v>
      </c>
      <c r="O36" s="1"/>
      <c r="P36" s="1"/>
      <c r="Q36" s="1"/>
      <c r="R36" s="1"/>
      <c r="S36" s="1"/>
    </row>
    <row r="37" spans="1:19" ht="10.5" customHeight="1" x14ac:dyDescent="0.2">
      <c r="A37" s="3" t="s">
        <v>68</v>
      </c>
      <c r="B37" s="25" t="s">
        <v>34</v>
      </c>
      <c r="C37" s="25"/>
      <c r="D37" s="25"/>
      <c r="E37" s="25">
        <v>3</v>
      </c>
      <c r="F37" s="33" t="s">
        <v>200</v>
      </c>
      <c r="G37" s="36">
        <f t="shared" si="4"/>
        <v>51</v>
      </c>
      <c r="H37" s="37">
        <f t="shared" si="5"/>
        <v>17</v>
      </c>
      <c r="I37" s="13">
        <f t="shared" si="13"/>
        <v>34</v>
      </c>
      <c r="J37" s="1">
        <v>6</v>
      </c>
      <c r="K37" s="1"/>
      <c r="L37" s="1"/>
      <c r="M37" s="1"/>
      <c r="N37" s="1">
        <v>34</v>
      </c>
      <c r="O37" s="1"/>
      <c r="P37" s="1"/>
      <c r="Q37" s="1"/>
      <c r="R37" s="1"/>
      <c r="S37" s="1"/>
    </row>
    <row r="38" spans="1:19" x14ac:dyDescent="0.2">
      <c r="A38" s="3" t="s">
        <v>69</v>
      </c>
      <c r="B38" s="24" t="s">
        <v>35</v>
      </c>
      <c r="C38" s="24">
        <v>4</v>
      </c>
      <c r="D38" s="24"/>
      <c r="E38" s="24"/>
      <c r="F38" s="34" t="s">
        <v>198</v>
      </c>
      <c r="G38" s="36">
        <f t="shared" si="4"/>
        <v>177</v>
      </c>
      <c r="H38" s="37">
        <f t="shared" si="5"/>
        <v>59</v>
      </c>
      <c r="I38" s="13">
        <f t="shared" si="13"/>
        <v>118</v>
      </c>
      <c r="J38" s="1">
        <v>44</v>
      </c>
      <c r="K38" s="1"/>
      <c r="L38" s="1"/>
      <c r="M38" s="1"/>
      <c r="N38" s="1">
        <v>84</v>
      </c>
      <c r="O38" s="1">
        <v>34</v>
      </c>
      <c r="P38" s="1"/>
      <c r="Q38" s="1"/>
      <c r="R38" s="1"/>
      <c r="S38" s="1"/>
    </row>
    <row r="39" spans="1:19" ht="22.5" x14ac:dyDescent="0.2">
      <c r="A39" s="3" t="s">
        <v>70</v>
      </c>
      <c r="B39" s="24" t="s">
        <v>36</v>
      </c>
      <c r="C39" s="24"/>
      <c r="D39" s="24"/>
      <c r="E39" s="24">
        <v>4</v>
      </c>
      <c r="F39" s="33" t="s">
        <v>153</v>
      </c>
      <c r="G39" s="36">
        <f t="shared" si="4"/>
        <v>186</v>
      </c>
      <c r="H39" s="37">
        <f t="shared" si="5"/>
        <v>62</v>
      </c>
      <c r="I39" s="13">
        <f t="shared" si="13"/>
        <v>124</v>
      </c>
      <c r="J39" s="1">
        <v>42</v>
      </c>
      <c r="K39" s="1"/>
      <c r="L39" s="1"/>
      <c r="M39" s="1"/>
      <c r="N39" s="1">
        <v>70</v>
      </c>
      <c r="O39" s="1">
        <v>54</v>
      </c>
      <c r="P39" s="1"/>
      <c r="Q39" s="1"/>
      <c r="R39" s="1"/>
      <c r="S39" s="1"/>
    </row>
    <row r="40" spans="1:19" ht="12" customHeight="1" x14ac:dyDescent="0.2">
      <c r="A40" s="3" t="s">
        <v>71</v>
      </c>
      <c r="B40" s="25" t="s">
        <v>37</v>
      </c>
      <c r="C40" s="25"/>
      <c r="D40" s="25"/>
      <c r="E40" s="25">
        <v>4</v>
      </c>
      <c r="F40" s="33" t="s">
        <v>153</v>
      </c>
      <c r="G40" s="36">
        <f t="shared" si="4"/>
        <v>90</v>
      </c>
      <c r="H40" s="37">
        <f t="shared" si="5"/>
        <v>30</v>
      </c>
      <c r="I40" s="13">
        <f>SUM(L40:S40)</f>
        <v>60</v>
      </c>
      <c r="J40" s="1">
        <v>12</v>
      </c>
      <c r="K40" s="1"/>
      <c r="L40" s="1"/>
      <c r="M40" s="1"/>
      <c r="N40" s="1">
        <v>34</v>
      </c>
      <c r="O40" s="1">
        <v>26</v>
      </c>
      <c r="P40" s="1"/>
      <c r="Q40" s="1"/>
      <c r="R40" s="1"/>
      <c r="S40" s="1"/>
    </row>
    <row r="41" spans="1:19" ht="22.5" x14ac:dyDescent="0.2">
      <c r="A41" s="3" t="s">
        <v>72</v>
      </c>
      <c r="B41" s="24" t="s">
        <v>38</v>
      </c>
      <c r="C41" s="24"/>
      <c r="D41" s="24"/>
      <c r="E41" s="24">
        <v>7</v>
      </c>
      <c r="F41" s="33" t="s">
        <v>200</v>
      </c>
      <c r="G41" s="36">
        <f t="shared" si="4"/>
        <v>81</v>
      </c>
      <c r="H41" s="37">
        <f t="shared" si="5"/>
        <v>27</v>
      </c>
      <c r="I41" s="13">
        <f t="shared" si="13"/>
        <v>54</v>
      </c>
      <c r="J41" s="1">
        <v>12</v>
      </c>
      <c r="K41" s="1"/>
      <c r="L41" s="1"/>
      <c r="M41" s="1"/>
      <c r="N41" s="1"/>
      <c r="O41" s="1"/>
      <c r="P41" s="1"/>
      <c r="Q41" s="1"/>
      <c r="R41" s="1">
        <v>54</v>
      </c>
      <c r="S41" s="1"/>
    </row>
    <row r="42" spans="1:19" ht="22.5" x14ac:dyDescent="0.2">
      <c r="A42" s="3" t="s">
        <v>73</v>
      </c>
      <c r="B42" s="24" t="s">
        <v>39</v>
      </c>
      <c r="C42" s="24">
        <v>4</v>
      </c>
      <c r="D42" s="24"/>
      <c r="E42" s="24"/>
      <c r="F42" s="34" t="s">
        <v>198</v>
      </c>
      <c r="G42" s="36">
        <f t="shared" si="4"/>
        <v>264</v>
      </c>
      <c r="H42" s="37">
        <f t="shared" si="5"/>
        <v>88</v>
      </c>
      <c r="I42" s="13">
        <f t="shared" si="13"/>
        <v>176</v>
      </c>
      <c r="J42" s="1">
        <v>76</v>
      </c>
      <c r="K42" s="1"/>
      <c r="L42" s="1"/>
      <c r="M42" s="1"/>
      <c r="N42" s="1">
        <v>84</v>
      </c>
      <c r="O42" s="1">
        <v>92</v>
      </c>
      <c r="P42" s="1"/>
      <c r="Q42" s="1"/>
      <c r="R42" s="1"/>
      <c r="S42" s="1"/>
    </row>
    <row r="43" spans="1:19" ht="12" customHeight="1" x14ac:dyDescent="0.2">
      <c r="A43" s="3" t="s">
        <v>74</v>
      </c>
      <c r="B43" s="25" t="s">
        <v>40</v>
      </c>
      <c r="C43" s="25"/>
      <c r="D43" s="25"/>
      <c r="E43" s="25">
        <v>5</v>
      </c>
      <c r="F43" s="33" t="s">
        <v>200</v>
      </c>
      <c r="G43" s="36">
        <f t="shared" si="4"/>
        <v>102</v>
      </c>
      <c r="H43" s="37">
        <f t="shared" si="5"/>
        <v>34</v>
      </c>
      <c r="I43" s="13">
        <f t="shared" si="13"/>
        <v>68</v>
      </c>
      <c r="J43" s="1">
        <v>48</v>
      </c>
      <c r="K43" s="1"/>
      <c r="L43" s="1"/>
      <c r="M43" s="1"/>
      <c r="N43" s="1"/>
      <c r="O43" s="1"/>
      <c r="P43" s="1">
        <v>68</v>
      </c>
      <c r="Q43" s="1"/>
      <c r="R43" s="1"/>
      <c r="S43" s="1"/>
    </row>
    <row r="44" spans="1:19" ht="12" customHeight="1" x14ac:dyDescent="0.2">
      <c r="A44" s="171" t="s">
        <v>313</v>
      </c>
      <c r="B44" s="173" t="s">
        <v>314</v>
      </c>
      <c r="C44" s="25"/>
      <c r="D44" s="25">
        <v>8</v>
      </c>
      <c r="E44" s="25"/>
      <c r="F44" s="174" t="s">
        <v>200</v>
      </c>
      <c r="G44" s="36">
        <f t="shared" ref="G44" si="14">H44+I44</f>
        <v>72</v>
      </c>
      <c r="H44" s="37">
        <f t="shared" si="5"/>
        <v>24</v>
      </c>
      <c r="I44" s="13">
        <f t="shared" ref="I44" si="15">SUM(L44:S44)</f>
        <v>48</v>
      </c>
      <c r="J44" s="171"/>
      <c r="K44" s="171"/>
      <c r="L44" s="171"/>
      <c r="M44" s="171"/>
      <c r="N44" s="171"/>
      <c r="O44" s="171"/>
      <c r="P44" s="171"/>
      <c r="Q44" s="171"/>
      <c r="R44" s="171"/>
      <c r="S44" s="1">
        <v>48</v>
      </c>
    </row>
    <row r="45" spans="1:19" ht="12" customHeight="1" thickBot="1" x14ac:dyDescent="0.25">
      <c r="A45" s="7" t="s">
        <v>344</v>
      </c>
      <c r="B45" s="175" t="s">
        <v>345</v>
      </c>
      <c r="C45" s="155"/>
      <c r="D45" s="155">
        <v>8</v>
      </c>
      <c r="E45" s="155"/>
      <c r="F45" s="176" t="s">
        <v>200</v>
      </c>
      <c r="G45" s="90">
        <f t="shared" si="4"/>
        <v>48</v>
      </c>
      <c r="H45" s="87">
        <f t="shared" si="5"/>
        <v>16</v>
      </c>
      <c r="I45" s="13">
        <f>SUM(L45:S45)</f>
        <v>32</v>
      </c>
      <c r="J45" s="1"/>
      <c r="K45" s="156"/>
      <c r="L45" s="156"/>
      <c r="M45" s="156"/>
      <c r="N45" s="156"/>
      <c r="O45" s="156"/>
      <c r="P45" s="156"/>
      <c r="Q45" s="156"/>
      <c r="R45" s="156"/>
      <c r="S45" s="156">
        <v>32</v>
      </c>
    </row>
    <row r="46" spans="1:19" s="190" customFormat="1" ht="15" customHeight="1" thickBot="1" x14ac:dyDescent="0.25">
      <c r="A46" s="179" t="s">
        <v>75</v>
      </c>
      <c r="B46" s="199" t="s">
        <v>41</v>
      </c>
      <c r="C46" s="200">
        <v>9</v>
      </c>
      <c r="D46" s="200"/>
      <c r="E46" s="200">
        <v>7</v>
      </c>
      <c r="F46" s="193" t="s">
        <v>113</v>
      </c>
      <c r="G46" s="193">
        <f t="shared" ref="G46:R46" si="16">SUM(G47+G51+G58+G62)</f>
        <v>3210</v>
      </c>
      <c r="H46" s="193">
        <f t="shared" si="16"/>
        <v>770</v>
      </c>
      <c r="I46" s="193">
        <f t="shared" si="16"/>
        <v>2440</v>
      </c>
      <c r="J46" s="193">
        <f t="shared" si="16"/>
        <v>814</v>
      </c>
      <c r="K46" s="193">
        <f t="shared" si="16"/>
        <v>60</v>
      </c>
      <c r="L46" s="193">
        <f t="shared" si="16"/>
        <v>0</v>
      </c>
      <c r="M46" s="193">
        <f t="shared" si="16"/>
        <v>0</v>
      </c>
      <c r="N46" s="193">
        <f t="shared" si="16"/>
        <v>144</v>
      </c>
      <c r="O46" s="193">
        <f t="shared" si="16"/>
        <v>522</v>
      </c>
      <c r="P46" s="193">
        <f t="shared" si="16"/>
        <v>364</v>
      </c>
      <c r="Q46" s="193">
        <f t="shared" si="16"/>
        <v>676</v>
      </c>
      <c r="R46" s="193">
        <f t="shared" si="16"/>
        <v>386</v>
      </c>
      <c r="S46" s="193">
        <f>SUM(S47+S51+S58+S62)</f>
        <v>348</v>
      </c>
    </row>
    <row r="47" spans="1:19" s="190" customFormat="1" ht="32.25" customHeight="1" thickBot="1" x14ac:dyDescent="0.25">
      <c r="A47" s="184" t="s">
        <v>76</v>
      </c>
      <c r="B47" s="203" t="s">
        <v>42</v>
      </c>
      <c r="C47" s="203">
        <v>7</v>
      </c>
      <c r="D47" s="203"/>
      <c r="E47" s="203"/>
      <c r="F47" s="201" t="s">
        <v>197</v>
      </c>
      <c r="G47" s="193">
        <f t="shared" ref="G47:S47" si="17">SUM(G48:G50)</f>
        <v>891</v>
      </c>
      <c r="H47" s="193">
        <f t="shared" si="17"/>
        <v>225</v>
      </c>
      <c r="I47" s="193">
        <f t="shared" si="17"/>
        <v>666</v>
      </c>
      <c r="J47" s="193">
        <f t="shared" si="17"/>
        <v>226</v>
      </c>
      <c r="K47" s="193">
        <f t="shared" si="17"/>
        <v>30</v>
      </c>
      <c r="L47" s="193">
        <f t="shared" si="17"/>
        <v>0</v>
      </c>
      <c r="M47" s="193">
        <f t="shared" si="17"/>
        <v>0</v>
      </c>
      <c r="N47" s="193">
        <f t="shared" si="17"/>
        <v>0</v>
      </c>
      <c r="O47" s="193">
        <f t="shared" si="17"/>
        <v>0</v>
      </c>
      <c r="P47" s="193">
        <f t="shared" si="17"/>
        <v>80</v>
      </c>
      <c r="Q47" s="193">
        <f>SUM(Q48:Q50)</f>
        <v>378</v>
      </c>
      <c r="R47" s="193">
        <f>SUM(R48:R50)</f>
        <v>208</v>
      </c>
      <c r="S47" s="193">
        <f t="shared" si="17"/>
        <v>0</v>
      </c>
    </row>
    <row r="48" spans="1:19" ht="23.25" customHeight="1" x14ac:dyDescent="0.2">
      <c r="A48" s="7" t="s">
        <v>77</v>
      </c>
      <c r="B48" s="31" t="s">
        <v>310</v>
      </c>
      <c r="C48" s="31">
        <v>7</v>
      </c>
      <c r="D48" s="31"/>
      <c r="E48" s="31"/>
      <c r="F48" s="85" t="s">
        <v>205</v>
      </c>
      <c r="G48" s="36">
        <f t="shared" si="4"/>
        <v>675</v>
      </c>
      <c r="H48" s="37">
        <f t="shared" si="5"/>
        <v>225</v>
      </c>
      <c r="I48" s="86">
        <f t="shared" ref="I48:I57" si="18">SUM(L48:S48)</f>
        <v>450</v>
      </c>
      <c r="J48" s="36">
        <v>226</v>
      </c>
      <c r="K48" s="36">
        <v>30</v>
      </c>
      <c r="L48" s="36"/>
      <c r="M48" s="36"/>
      <c r="N48" s="36"/>
      <c r="O48" s="36"/>
      <c r="P48" s="36">
        <v>80</v>
      </c>
      <c r="Q48" s="36">
        <v>162</v>
      </c>
      <c r="R48" s="36">
        <v>208</v>
      </c>
      <c r="S48" s="36"/>
    </row>
    <row r="49" spans="1:19" ht="12" customHeight="1" x14ac:dyDescent="0.2">
      <c r="A49" s="3" t="s">
        <v>78</v>
      </c>
      <c r="B49" s="25" t="s">
        <v>43</v>
      </c>
      <c r="C49" s="25"/>
      <c r="D49" s="25"/>
      <c r="E49" s="25">
        <v>6</v>
      </c>
      <c r="F49" s="33" t="s">
        <v>200</v>
      </c>
      <c r="G49" s="36">
        <f t="shared" si="4"/>
        <v>72</v>
      </c>
      <c r="H49" s="37"/>
      <c r="I49" s="13">
        <f t="shared" si="18"/>
        <v>72</v>
      </c>
      <c r="J49" s="1"/>
      <c r="K49" s="1"/>
      <c r="L49" s="1"/>
      <c r="M49" s="1"/>
      <c r="N49" s="99"/>
      <c r="O49" s="99"/>
      <c r="P49" s="99"/>
      <c r="Q49" s="99">
        <v>72</v>
      </c>
      <c r="R49" s="99"/>
      <c r="S49" s="99"/>
    </row>
    <row r="50" spans="1:19" ht="11.25" customHeight="1" thickBot="1" x14ac:dyDescent="0.25">
      <c r="A50" s="3" t="s">
        <v>79</v>
      </c>
      <c r="B50" s="25" t="s">
        <v>44</v>
      </c>
      <c r="C50" s="91"/>
      <c r="D50" s="91"/>
      <c r="E50" s="91">
        <v>6</v>
      </c>
      <c r="F50" s="92" t="s">
        <v>200</v>
      </c>
      <c r="G50" s="90">
        <f t="shared" si="4"/>
        <v>144</v>
      </c>
      <c r="H50" s="87"/>
      <c r="I50" s="79">
        <f t="shared" si="18"/>
        <v>144</v>
      </c>
      <c r="J50" s="90"/>
      <c r="K50" s="90"/>
      <c r="L50" s="90"/>
      <c r="M50" s="90"/>
      <c r="N50" s="96"/>
      <c r="O50" s="96"/>
      <c r="P50" s="96"/>
      <c r="Q50" s="96">
        <v>144</v>
      </c>
      <c r="R50" s="96"/>
      <c r="S50" s="96"/>
    </row>
    <row r="51" spans="1:19" s="190" customFormat="1" ht="22.5" customHeight="1" thickBot="1" x14ac:dyDescent="0.25">
      <c r="A51" s="179" t="s">
        <v>80</v>
      </c>
      <c r="B51" s="191" t="s">
        <v>45</v>
      </c>
      <c r="C51" s="191">
        <v>6</v>
      </c>
      <c r="D51" s="191"/>
      <c r="E51" s="191"/>
      <c r="F51" s="201" t="s">
        <v>197</v>
      </c>
      <c r="G51" s="193">
        <f t="shared" ref="G51:R51" si="19">SUM(G52:G57)</f>
        <v>1404</v>
      </c>
      <c r="H51" s="193">
        <f t="shared" si="19"/>
        <v>372</v>
      </c>
      <c r="I51" s="193">
        <f t="shared" si="19"/>
        <v>1032</v>
      </c>
      <c r="J51" s="193">
        <f t="shared" si="19"/>
        <v>374</v>
      </c>
      <c r="K51" s="193">
        <f t="shared" si="19"/>
        <v>0</v>
      </c>
      <c r="L51" s="193">
        <f t="shared" si="19"/>
        <v>0</v>
      </c>
      <c r="M51" s="193">
        <f t="shared" si="19"/>
        <v>0</v>
      </c>
      <c r="N51" s="193">
        <f t="shared" si="19"/>
        <v>144</v>
      </c>
      <c r="O51" s="193">
        <f t="shared" si="19"/>
        <v>306</v>
      </c>
      <c r="P51" s="193">
        <f t="shared" si="19"/>
        <v>284</v>
      </c>
      <c r="Q51" s="193">
        <f t="shared" si="19"/>
        <v>298</v>
      </c>
      <c r="R51" s="193">
        <f t="shared" si="19"/>
        <v>0</v>
      </c>
      <c r="S51" s="193">
        <f>SUM(S52:S57)</f>
        <v>0</v>
      </c>
    </row>
    <row r="52" spans="1:19" ht="15.75" customHeight="1" x14ac:dyDescent="0.2">
      <c r="A52" s="7" t="s">
        <v>81</v>
      </c>
      <c r="B52" s="31" t="s">
        <v>46</v>
      </c>
      <c r="C52" s="31">
        <v>4</v>
      </c>
      <c r="D52" s="31"/>
      <c r="E52" s="31"/>
      <c r="F52" s="78" t="s">
        <v>205</v>
      </c>
      <c r="G52" s="36">
        <f t="shared" si="4"/>
        <v>459</v>
      </c>
      <c r="H52" s="37">
        <f t="shared" si="5"/>
        <v>153</v>
      </c>
      <c r="I52" s="86">
        <f t="shared" si="18"/>
        <v>306</v>
      </c>
      <c r="J52" s="36">
        <v>162</v>
      </c>
      <c r="K52" s="36"/>
      <c r="L52" s="36"/>
      <c r="M52" s="36"/>
      <c r="N52" s="36">
        <v>144</v>
      </c>
      <c r="O52" s="36">
        <v>162</v>
      </c>
      <c r="P52" s="36"/>
      <c r="Q52" s="36"/>
      <c r="R52" s="36"/>
      <c r="S52" s="36"/>
    </row>
    <row r="53" spans="1:19" ht="12" customHeight="1" x14ac:dyDescent="0.2">
      <c r="A53" s="9" t="s">
        <v>82</v>
      </c>
      <c r="B53" s="24" t="s">
        <v>47</v>
      </c>
      <c r="C53" s="24">
        <v>6</v>
      </c>
      <c r="D53" s="24"/>
      <c r="E53" s="24"/>
      <c r="F53" s="34" t="s">
        <v>198</v>
      </c>
      <c r="G53" s="36">
        <f t="shared" si="4"/>
        <v>504</v>
      </c>
      <c r="H53" s="37">
        <f t="shared" si="5"/>
        <v>168</v>
      </c>
      <c r="I53" s="13">
        <f t="shared" si="18"/>
        <v>336</v>
      </c>
      <c r="J53" s="1">
        <v>176</v>
      </c>
      <c r="K53" s="1"/>
      <c r="L53" s="1"/>
      <c r="M53" s="1"/>
      <c r="N53" s="1"/>
      <c r="O53" s="1"/>
      <c r="P53" s="1">
        <v>212</v>
      </c>
      <c r="Q53" s="1">
        <v>124</v>
      </c>
      <c r="R53" s="1"/>
      <c r="S53" s="1"/>
    </row>
    <row r="54" spans="1:19" ht="12" customHeight="1" x14ac:dyDescent="0.2">
      <c r="A54" s="9" t="s">
        <v>83</v>
      </c>
      <c r="B54" s="25" t="s">
        <v>48</v>
      </c>
      <c r="C54" s="25">
        <v>6</v>
      </c>
      <c r="D54" s="25"/>
      <c r="E54" s="25"/>
      <c r="F54" s="33" t="s">
        <v>197</v>
      </c>
      <c r="G54" s="36">
        <f t="shared" si="4"/>
        <v>153</v>
      </c>
      <c r="H54" s="37">
        <f t="shared" si="5"/>
        <v>51</v>
      </c>
      <c r="I54" s="13">
        <f t="shared" si="18"/>
        <v>102</v>
      </c>
      <c r="J54" s="1">
        <v>36</v>
      </c>
      <c r="K54" s="1"/>
      <c r="L54" s="1"/>
      <c r="M54" s="1"/>
      <c r="N54" s="1"/>
      <c r="O54" s="1"/>
      <c r="P54" s="1"/>
      <c r="Q54" s="1">
        <v>102</v>
      </c>
      <c r="R54" s="1"/>
      <c r="S54" s="1"/>
    </row>
    <row r="55" spans="1:19" ht="10.5" customHeight="1" x14ac:dyDescent="0.2">
      <c r="A55" s="9" t="s">
        <v>202</v>
      </c>
      <c r="B55" s="25" t="s">
        <v>43</v>
      </c>
      <c r="C55" s="25"/>
      <c r="D55" s="25"/>
      <c r="E55" s="25">
        <v>5</v>
      </c>
      <c r="F55" s="33" t="s">
        <v>200</v>
      </c>
      <c r="G55" s="36">
        <f t="shared" si="4"/>
        <v>216</v>
      </c>
      <c r="H55" s="37"/>
      <c r="I55" s="13">
        <f t="shared" si="18"/>
        <v>216</v>
      </c>
      <c r="J55" s="1"/>
      <c r="K55" s="1"/>
      <c r="L55" s="1"/>
      <c r="M55" s="1"/>
      <c r="N55" s="99"/>
      <c r="O55" s="99">
        <v>144</v>
      </c>
      <c r="P55" s="99">
        <v>72</v>
      </c>
      <c r="Q55" s="99"/>
      <c r="R55" s="99"/>
      <c r="S55" s="99"/>
    </row>
    <row r="56" spans="1:19" ht="0.75" customHeight="1" x14ac:dyDescent="0.2">
      <c r="A56" s="9" t="s">
        <v>203</v>
      </c>
      <c r="B56" s="25" t="s">
        <v>49</v>
      </c>
      <c r="C56" s="25"/>
      <c r="D56" s="25"/>
      <c r="E56" s="25"/>
      <c r="F56" s="3"/>
      <c r="G56" s="36">
        <f t="shared" si="4"/>
        <v>0</v>
      </c>
      <c r="H56" s="37"/>
      <c r="I56" s="13">
        <f t="shared" si="18"/>
        <v>0</v>
      </c>
      <c r="J56" s="32"/>
      <c r="K56" s="32"/>
      <c r="L56" s="32"/>
      <c r="M56" s="32"/>
      <c r="N56" s="100"/>
      <c r="O56" s="100"/>
      <c r="P56" s="101"/>
      <c r="Q56" s="101"/>
      <c r="R56" s="101"/>
      <c r="S56" s="101"/>
    </row>
    <row r="57" spans="1:19" ht="10.5" customHeight="1" thickBot="1" x14ac:dyDescent="0.25">
      <c r="A57" s="80" t="s">
        <v>204</v>
      </c>
      <c r="B57" s="91" t="s">
        <v>49</v>
      </c>
      <c r="C57" s="91"/>
      <c r="D57" s="91"/>
      <c r="E57" s="91">
        <v>6</v>
      </c>
      <c r="F57" s="81" t="s">
        <v>200</v>
      </c>
      <c r="G57" s="36">
        <f t="shared" si="4"/>
        <v>72</v>
      </c>
      <c r="H57" s="37"/>
      <c r="I57" s="79">
        <f t="shared" si="18"/>
        <v>72</v>
      </c>
      <c r="J57" s="87"/>
      <c r="K57" s="87"/>
      <c r="L57" s="87"/>
      <c r="M57" s="87"/>
      <c r="N57" s="97"/>
      <c r="O57" s="97"/>
      <c r="P57" s="97"/>
      <c r="Q57" s="96">
        <v>72</v>
      </c>
      <c r="R57" s="96"/>
      <c r="S57" s="96"/>
    </row>
    <row r="58" spans="1:19" s="190" customFormat="1" ht="33" thickBot="1" x14ac:dyDescent="0.25">
      <c r="A58" s="202" t="s">
        <v>84</v>
      </c>
      <c r="B58" s="191" t="s">
        <v>50</v>
      </c>
      <c r="C58" s="191">
        <v>8</v>
      </c>
      <c r="D58" s="191"/>
      <c r="E58" s="191"/>
      <c r="F58" s="201" t="s">
        <v>197</v>
      </c>
      <c r="G58" s="194">
        <f t="shared" ref="G58:H58" si="20">SUM(G59:G61)</f>
        <v>699</v>
      </c>
      <c r="H58" s="194">
        <f t="shared" si="20"/>
        <v>173</v>
      </c>
      <c r="I58" s="194">
        <f>SUM(I59:I61)</f>
        <v>526</v>
      </c>
      <c r="J58" s="193">
        <f t="shared" ref="J58:Q58" si="21">SUM(J59:J59)</f>
        <v>214</v>
      </c>
      <c r="K58" s="193">
        <f t="shared" si="21"/>
        <v>30</v>
      </c>
      <c r="L58" s="193">
        <f t="shared" si="21"/>
        <v>0</v>
      </c>
      <c r="M58" s="193">
        <f t="shared" si="21"/>
        <v>0</v>
      </c>
      <c r="N58" s="193">
        <f t="shared" si="21"/>
        <v>0</v>
      </c>
      <c r="O58" s="193">
        <f t="shared" si="21"/>
        <v>0</v>
      </c>
      <c r="P58" s="193">
        <f t="shared" si="21"/>
        <v>0</v>
      </c>
      <c r="Q58" s="193">
        <f t="shared" si="21"/>
        <v>0</v>
      </c>
      <c r="R58" s="193">
        <f>SUM(R59:R60)</f>
        <v>178</v>
      </c>
      <c r="S58" s="193">
        <f>SUM(S59:S61)</f>
        <v>348</v>
      </c>
    </row>
    <row r="59" spans="1:19" ht="20.25" customHeight="1" x14ac:dyDescent="0.2">
      <c r="A59" s="93" t="s">
        <v>85</v>
      </c>
      <c r="B59" s="31" t="s">
        <v>51</v>
      </c>
      <c r="C59" s="31">
        <v>8</v>
      </c>
      <c r="D59" s="31"/>
      <c r="E59" s="31"/>
      <c r="F59" s="78" t="s">
        <v>198</v>
      </c>
      <c r="G59" s="36">
        <f t="shared" si="4"/>
        <v>519</v>
      </c>
      <c r="H59" s="37">
        <f t="shared" si="5"/>
        <v>173</v>
      </c>
      <c r="I59" s="36">
        <f>SUM(R59:S59)</f>
        <v>346</v>
      </c>
      <c r="J59" s="36">
        <v>214</v>
      </c>
      <c r="K59" s="36">
        <v>30</v>
      </c>
      <c r="L59" s="36"/>
      <c r="M59" s="36"/>
      <c r="N59" s="36"/>
      <c r="O59" s="36"/>
      <c r="P59" s="36"/>
      <c r="Q59" s="36"/>
      <c r="R59" s="36">
        <v>106</v>
      </c>
      <c r="S59" s="36">
        <v>240</v>
      </c>
    </row>
    <row r="60" spans="1:19" ht="10.5" customHeight="1" x14ac:dyDescent="0.2">
      <c r="A60" s="9" t="s">
        <v>86</v>
      </c>
      <c r="B60" s="25" t="s">
        <v>43</v>
      </c>
      <c r="C60" s="25"/>
      <c r="D60" s="25"/>
      <c r="E60" s="25">
        <v>7</v>
      </c>
      <c r="F60" s="33" t="s">
        <v>200</v>
      </c>
      <c r="G60" s="32">
        <f t="shared" ref="G60:G64" si="22">H60+I60</f>
        <v>72</v>
      </c>
      <c r="H60" s="1"/>
      <c r="I60" s="1">
        <f>SUM(R60:S60)</f>
        <v>72</v>
      </c>
      <c r="J60" s="1"/>
      <c r="K60" s="1"/>
      <c r="L60" s="1"/>
      <c r="M60" s="1"/>
      <c r="N60" s="99"/>
      <c r="O60" s="99"/>
      <c r="P60" s="99"/>
      <c r="Q60" s="99"/>
      <c r="R60" s="99">
        <v>72</v>
      </c>
      <c r="S60" s="99"/>
    </row>
    <row r="61" spans="1:19" ht="13.5" thickBot="1" x14ac:dyDescent="0.25">
      <c r="A61" s="9" t="s">
        <v>87</v>
      </c>
      <c r="B61" s="91" t="s">
        <v>44</v>
      </c>
      <c r="C61" s="91"/>
      <c r="D61" s="91"/>
      <c r="E61" s="91">
        <v>8</v>
      </c>
      <c r="F61" s="92" t="s">
        <v>200</v>
      </c>
      <c r="G61" s="87">
        <f t="shared" si="22"/>
        <v>108</v>
      </c>
      <c r="H61" s="90"/>
      <c r="I61" s="90">
        <f>SUM(R61:S61)</f>
        <v>108</v>
      </c>
      <c r="J61" s="90"/>
      <c r="K61" s="90"/>
      <c r="L61" s="90"/>
      <c r="M61" s="90"/>
      <c r="N61" s="96"/>
      <c r="O61" s="96"/>
      <c r="P61" s="96"/>
      <c r="Q61" s="96"/>
      <c r="R61" s="96"/>
      <c r="S61" s="96">
        <v>108</v>
      </c>
    </row>
    <row r="62" spans="1:19" s="190" customFormat="1" ht="33" thickBot="1" x14ac:dyDescent="0.25">
      <c r="A62" s="179" t="s">
        <v>88</v>
      </c>
      <c r="B62" s="185" t="s">
        <v>52</v>
      </c>
      <c r="C62" s="191">
        <v>4</v>
      </c>
      <c r="D62" s="191"/>
      <c r="E62" s="191"/>
      <c r="F62" s="193" t="s">
        <v>103</v>
      </c>
      <c r="G62" s="195">
        <f t="shared" si="22"/>
        <v>216</v>
      </c>
      <c r="H62" s="193">
        <f>SUM(H63)</f>
        <v>0</v>
      </c>
      <c r="I62" s="194">
        <f>O62</f>
        <v>216</v>
      </c>
      <c r="J62" s="193">
        <f>SUM(J63)</f>
        <v>0</v>
      </c>
      <c r="K62" s="193">
        <f>SUM(K63)</f>
        <v>0</v>
      </c>
      <c r="L62" s="193">
        <f t="shared" ref="L62:S62" si="23">SUM(L63:L64)</f>
        <v>0</v>
      </c>
      <c r="M62" s="193">
        <f t="shared" si="23"/>
        <v>0</v>
      </c>
      <c r="N62" s="193">
        <f t="shared" si="23"/>
        <v>0</v>
      </c>
      <c r="O62" s="193">
        <f t="shared" si="23"/>
        <v>216</v>
      </c>
      <c r="P62" s="193">
        <f t="shared" si="23"/>
        <v>0</v>
      </c>
      <c r="Q62" s="193">
        <f t="shared" si="23"/>
        <v>0</v>
      </c>
      <c r="R62" s="193">
        <f t="shared" si="23"/>
        <v>0</v>
      </c>
      <c r="S62" s="193">
        <f t="shared" si="23"/>
        <v>0</v>
      </c>
    </row>
    <row r="63" spans="1:19" x14ac:dyDescent="0.2">
      <c r="A63" s="7" t="s">
        <v>89</v>
      </c>
      <c r="B63" s="29" t="s">
        <v>43</v>
      </c>
      <c r="C63" s="29"/>
      <c r="D63" s="29"/>
      <c r="E63" s="29">
        <v>4</v>
      </c>
      <c r="F63" s="85" t="s">
        <v>200</v>
      </c>
      <c r="G63" s="37">
        <f t="shared" si="22"/>
        <v>144</v>
      </c>
      <c r="H63" s="36"/>
      <c r="I63" s="36">
        <f>O63</f>
        <v>144</v>
      </c>
      <c r="J63" s="36"/>
      <c r="K63" s="36"/>
      <c r="L63" s="36"/>
      <c r="M63" s="36"/>
      <c r="N63" s="98"/>
      <c r="O63" s="152">
        <v>144</v>
      </c>
      <c r="P63" s="98"/>
      <c r="Q63" s="98"/>
      <c r="R63" s="98"/>
      <c r="S63" s="98"/>
    </row>
    <row r="64" spans="1:19" ht="13.5" thickBot="1" x14ac:dyDescent="0.25">
      <c r="A64" s="9" t="s">
        <v>309</v>
      </c>
      <c r="B64" s="91" t="s">
        <v>44</v>
      </c>
      <c r="C64" s="29"/>
      <c r="D64" s="29"/>
      <c r="E64" s="29">
        <v>4</v>
      </c>
      <c r="F64" s="85" t="s">
        <v>200</v>
      </c>
      <c r="G64" s="37">
        <f t="shared" si="22"/>
        <v>72</v>
      </c>
      <c r="H64" s="36">
        <f>N64</f>
        <v>0</v>
      </c>
      <c r="I64" s="36">
        <f>O64</f>
        <v>72</v>
      </c>
      <c r="J64" s="36"/>
      <c r="K64" s="36"/>
      <c r="L64" s="36"/>
      <c r="M64" s="36"/>
      <c r="N64" s="151"/>
      <c r="O64" s="150">
        <v>72</v>
      </c>
      <c r="P64" s="151"/>
      <c r="Q64" s="151"/>
      <c r="R64" s="151"/>
      <c r="S64" s="151"/>
    </row>
    <row r="65" spans="1:20" s="208" customFormat="1" ht="10.5" customHeight="1" x14ac:dyDescent="0.15">
      <c r="A65" s="204"/>
      <c r="B65" s="205" t="s">
        <v>135</v>
      </c>
      <c r="C65" s="205">
        <f>C33+C29+C24+C7</f>
        <v>15</v>
      </c>
      <c r="D65" s="205">
        <f>D33+D29+D24+D7</f>
        <v>2</v>
      </c>
      <c r="E65" s="205">
        <f>E33+E7</f>
        <v>37</v>
      </c>
      <c r="F65" s="206"/>
      <c r="G65" s="207">
        <f t="shared" ref="G65:R65" si="24">SUM(G7+G33+G24+G29)</f>
        <v>7542</v>
      </c>
      <c r="H65" s="206">
        <f>SUM(H7+H33+H24+H29)</f>
        <v>2214</v>
      </c>
      <c r="I65" s="206">
        <f>SUM(I7+I33+I24+I29)</f>
        <v>5328</v>
      </c>
      <c r="J65" s="206">
        <f t="shared" si="24"/>
        <v>1875</v>
      </c>
      <c r="K65" s="206">
        <f t="shared" si="24"/>
        <v>60</v>
      </c>
      <c r="L65" s="206">
        <f t="shared" si="24"/>
        <v>612</v>
      </c>
      <c r="M65" s="206">
        <f t="shared" si="24"/>
        <v>792</v>
      </c>
      <c r="N65" s="206">
        <f t="shared" si="24"/>
        <v>612</v>
      </c>
      <c r="O65" s="206">
        <f t="shared" si="24"/>
        <v>828</v>
      </c>
      <c r="P65" s="206">
        <f t="shared" si="24"/>
        <v>612</v>
      </c>
      <c r="Q65" s="206">
        <f t="shared" si="24"/>
        <v>828</v>
      </c>
      <c r="R65" s="206">
        <f t="shared" si="24"/>
        <v>576</v>
      </c>
      <c r="S65" s="206">
        <f>SUM(S7+S33+S24+S29)</f>
        <v>468</v>
      </c>
      <c r="T65" s="208">
        <f>SUM(L65:S65)</f>
        <v>5328</v>
      </c>
    </row>
    <row r="66" spans="1:20" s="208" customFormat="1" ht="9" customHeight="1" x14ac:dyDescent="0.2">
      <c r="A66" s="209"/>
      <c r="B66" s="210" t="s">
        <v>136</v>
      </c>
      <c r="C66" s="210"/>
      <c r="D66" s="210"/>
      <c r="E66" s="210"/>
      <c r="F66" s="206"/>
      <c r="G66" s="207">
        <f>H66+I66</f>
        <v>6642</v>
      </c>
      <c r="H66" s="206">
        <f>H65</f>
        <v>2214</v>
      </c>
      <c r="I66" s="206">
        <f>SUM(L66:S66)</f>
        <v>4428</v>
      </c>
      <c r="J66" s="206"/>
      <c r="K66" s="206"/>
      <c r="L66" s="206">
        <f>L69</f>
        <v>612</v>
      </c>
      <c r="M66" s="206">
        <f t="shared" ref="M66:S66" si="25">M69</f>
        <v>792</v>
      </c>
      <c r="N66" s="206">
        <f t="shared" si="25"/>
        <v>612</v>
      </c>
      <c r="O66" s="206">
        <f t="shared" si="25"/>
        <v>468</v>
      </c>
      <c r="P66" s="206">
        <f t="shared" si="25"/>
        <v>540</v>
      </c>
      <c r="Q66" s="206">
        <f t="shared" si="25"/>
        <v>540</v>
      </c>
      <c r="R66" s="206">
        <f t="shared" si="25"/>
        <v>504</v>
      </c>
      <c r="S66" s="206">
        <f t="shared" si="25"/>
        <v>360</v>
      </c>
      <c r="T66" s="208">
        <f>SUM(L66:S66)</f>
        <v>4428</v>
      </c>
    </row>
    <row r="67" spans="1:20" s="12" customFormat="1" ht="10.5" x14ac:dyDescent="0.15">
      <c r="A67" s="4" t="s">
        <v>91</v>
      </c>
      <c r="B67" s="26" t="s">
        <v>93</v>
      </c>
      <c r="C67" s="26"/>
      <c r="D67" s="26"/>
      <c r="E67" s="26"/>
      <c r="F67" s="5" t="s">
        <v>106</v>
      </c>
      <c r="G67" s="23"/>
      <c r="H67" s="5"/>
      <c r="I67" s="5"/>
      <c r="J67" s="5" t="s">
        <v>137</v>
      </c>
      <c r="K67" s="5"/>
      <c r="L67" s="5">
        <f t="shared" ref="L67:S67" si="26">L66/L5</f>
        <v>36</v>
      </c>
      <c r="M67" s="5">
        <f t="shared" si="26"/>
        <v>36</v>
      </c>
      <c r="N67" s="5">
        <f t="shared" si="26"/>
        <v>36</v>
      </c>
      <c r="O67" s="5">
        <f t="shared" si="26"/>
        <v>36</v>
      </c>
      <c r="P67" s="5">
        <f t="shared" si="26"/>
        <v>36</v>
      </c>
      <c r="Q67" s="5">
        <f t="shared" si="26"/>
        <v>36</v>
      </c>
      <c r="R67" s="5">
        <f t="shared" si="26"/>
        <v>36</v>
      </c>
      <c r="S67" s="5">
        <f t="shared" si="26"/>
        <v>36</v>
      </c>
      <c r="T67" s="12">
        <f>SUM(L67:S67)</f>
        <v>288</v>
      </c>
    </row>
    <row r="68" spans="1:20" s="12" customFormat="1" ht="12.75" customHeight="1" x14ac:dyDescent="0.15">
      <c r="A68" s="4" t="s">
        <v>92</v>
      </c>
      <c r="B68" s="28" t="s">
        <v>94</v>
      </c>
      <c r="C68" s="28"/>
      <c r="D68" s="28"/>
      <c r="E68" s="28"/>
      <c r="F68" s="5" t="s">
        <v>107</v>
      </c>
      <c r="G68" s="23"/>
      <c r="H68" s="5"/>
      <c r="I68" s="5"/>
      <c r="J68" s="5"/>
      <c r="K68" s="5"/>
      <c r="L68" s="5"/>
      <c r="M68" s="5"/>
      <c r="N68" s="5"/>
      <c r="O68" s="5"/>
      <c r="P68" s="5"/>
      <c r="Q68" s="5"/>
      <c r="R68" s="5"/>
      <c r="T68" s="12">
        <f>SUM(L68:S68)</f>
        <v>0</v>
      </c>
    </row>
    <row r="69" spans="1:20" s="12" customFormat="1" ht="13.5" customHeight="1" x14ac:dyDescent="0.2">
      <c r="A69" s="257" t="s">
        <v>324</v>
      </c>
      <c r="B69" s="258"/>
      <c r="C69" s="258"/>
      <c r="D69" s="258"/>
      <c r="E69" s="258"/>
      <c r="F69" s="258"/>
      <c r="G69" s="258"/>
      <c r="H69" s="258"/>
      <c r="I69" s="267" t="s">
        <v>90</v>
      </c>
      <c r="J69" s="259" t="s">
        <v>95</v>
      </c>
      <c r="K69" s="260"/>
      <c r="L69" s="5">
        <f t="shared" ref="L69:S69" si="27">L59+L54+L53+L52+L48+L34+L29+L24+L7</f>
        <v>612</v>
      </c>
      <c r="M69" s="5">
        <f t="shared" si="27"/>
        <v>792</v>
      </c>
      <c r="N69" s="5">
        <f t="shared" si="27"/>
        <v>612</v>
      </c>
      <c r="O69" s="5">
        <f t="shared" si="27"/>
        <v>468</v>
      </c>
      <c r="P69" s="5">
        <f t="shared" si="27"/>
        <v>540</v>
      </c>
      <c r="Q69" s="5">
        <f t="shared" si="27"/>
        <v>540</v>
      </c>
      <c r="R69" s="5">
        <f t="shared" si="27"/>
        <v>504</v>
      </c>
      <c r="S69" s="5">
        <f t="shared" si="27"/>
        <v>360</v>
      </c>
      <c r="T69" s="12">
        <f t="shared" ref="T69:T75" si="28">SUM(L69:S69)</f>
        <v>4428</v>
      </c>
    </row>
    <row r="70" spans="1:20" s="12" customFormat="1" ht="9.75" customHeight="1" x14ac:dyDescent="0.2">
      <c r="A70" s="257"/>
      <c r="B70" s="258"/>
      <c r="C70" s="258"/>
      <c r="D70" s="258"/>
      <c r="E70" s="258"/>
      <c r="F70" s="258"/>
      <c r="G70" s="258"/>
      <c r="H70" s="258"/>
      <c r="I70" s="268"/>
      <c r="J70" s="259" t="s">
        <v>96</v>
      </c>
      <c r="K70" s="260"/>
      <c r="L70" s="5">
        <f t="shared" ref="L70:R70" si="29">L63+L60+L55+L49</f>
        <v>0</v>
      </c>
      <c r="M70" s="5">
        <f t="shared" si="29"/>
        <v>0</v>
      </c>
      <c r="N70" s="94">
        <f t="shared" si="29"/>
        <v>0</v>
      </c>
      <c r="O70" s="94">
        <f t="shared" si="29"/>
        <v>288</v>
      </c>
      <c r="P70" s="94">
        <f t="shared" si="29"/>
        <v>72</v>
      </c>
      <c r="Q70" s="94">
        <f t="shared" si="29"/>
        <v>72</v>
      </c>
      <c r="R70" s="94">
        <f t="shared" si="29"/>
        <v>72</v>
      </c>
      <c r="S70" s="94">
        <f>S63+S60+S55+S49</f>
        <v>0</v>
      </c>
      <c r="T70" s="12">
        <f t="shared" si="28"/>
        <v>504</v>
      </c>
    </row>
    <row r="71" spans="1:20" s="12" customFormat="1" ht="13.5" customHeight="1" x14ac:dyDescent="0.2">
      <c r="A71" s="257" t="s">
        <v>94</v>
      </c>
      <c r="B71" s="258"/>
      <c r="C71" s="258"/>
      <c r="D71" s="258"/>
      <c r="E71" s="258"/>
      <c r="F71" s="258"/>
      <c r="G71" s="258"/>
      <c r="H71" s="258"/>
      <c r="I71" s="268"/>
      <c r="J71" s="259" t="s">
        <v>154</v>
      </c>
      <c r="K71" s="260"/>
      <c r="L71" s="5">
        <f>L61+L57+L56+L50</f>
        <v>0</v>
      </c>
      <c r="M71" s="5">
        <f>M61+M57+M56+M50</f>
        <v>0</v>
      </c>
      <c r="N71" s="95">
        <f t="shared" ref="N71:S71" si="30">N61+N57+N56+N50+N64</f>
        <v>0</v>
      </c>
      <c r="O71" s="95">
        <f t="shared" si="30"/>
        <v>72</v>
      </c>
      <c r="P71" s="95">
        <f t="shared" si="30"/>
        <v>0</v>
      </c>
      <c r="Q71" s="95">
        <f t="shared" si="30"/>
        <v>216</v>
      </c>
      <c r="R71" s="95">
        <f t="shared" si="30"/>
        <v>0</v>
      </c>
      <c r="S71" s="95">
        <f t="shared" si="30"/>
        <v>108</v>
      </c>
      <c r="T71" s="12">
        <f t="shared" si="28"/>
        <v>396</v>
      </c>
    </row>
    <row r="72" spans="1:20" s="12" customFormat="1" ht="13.5" customHeight="1" x14ac:dyDescent="0.2">
      <c r="A72" s="257" t="s">
        <v>101</v>
      </c>
      <c r="B72" s="258"/>
      <c r="C72" s="258"/>
      <c r="D72" s="258"/>
      <c r="E72" s="258"/>
      <c r="F72" s="258"/>
      <c r="G72" s="258"/>
      <c r="H72" s="258"/>
      <c r="I72" s="268"/>
      <c r="J72" s="259" t="s">
        <v>97</v>
      </c>
      <c r="K72" s="260"/>
      <c r="L72" s="5"/>
      <c r="M72" s="5"/>
      <c r="N72" s="5"/>
      <c r="O72" s="5"/>
      <c r="P72" s="5"/>
      <c r="Q72" s="5"/>
      <c r="R72" s="5"/>
      <c r="S72" s="5" t="s">
        <v>106</v>
      </c>
      <c r="T72" s="12">
        <f t="shared" si="28"/>
        <v>0</v>
      </c>
    </row>
    <row r="73" spans="1:20" s="12" customFormat="1" ht="36" customHeight="1" x14ac:dyDescent="0.2">
      <c r="A73" s="274" t="s">
        <v>102</v>
      </c>
      <c r="B73" s="275"/>
      <c r="C73" s="275"/>
      <c r="D73" s="275"/>
      <c r="E73" s="275"/>
      <c r="F73" s="275"/>
      <c r="G73" s="275"/>
      <c r="H73" s="275"/>
      <c r="I73" s="268"/>
      <c r="J73" s="270" t="s">
        <v>98</v>
      </c>
      <c r="K73" s="271"/>
      <c r="L73" s="5"/>
      <c r="M73" s="5">
        <v>3</v>
      </c>
      <c r="N73" s="5"/>
      <c r="O73" s="5">
        <v>4</v>
      </c>
      <c r="P73" s="5"/>
      <c r="Q73" s="5">
        <v>4</v>
      </c>
      <c r="R73" s="5">
        <v>2</v>
      </c>
      <c r="S73" s="5">
        <v>2</v>
      </c>
      <c r="T73" s="12">
        <f t="shared" si="28"/>
        <v>15</v>
      </c>
    </row>
    <row r="74" spans="1:20" s="12" customFormat="1" ht="9.75" customHeight="1" x14ac:dyDescent="0.2">
      <c r="A74" s="257" t="s">
        <v>109</v>
      </c>
      <c r="B74" s="258"/>
      <c r="C74" s="258"/>
      <c r="D74" s="258"/>
      <c r="E74" s="258"/>
      <c r="F74" s="258"/>
      <c r="G74" s="258"/>
      <c r="H74" s="258"/>
      <c r="I74" s="268"/>
      <c r="J74" s="259" t="s">
        <v>99</v>
      </c>
      <c r="K74" s="260"/>
      <c r="L74" s="5">
        <v>3</v>
      </c>
      <c r="M74" s="5">
        <v>9</v>
      </c>
      <c r="N74" s="5">
        <v>3</v>
      </c>
      <c r="O74" s="5">
        <v>7</v>
      </c>
      <c r="P74" s="5">
        <v>3</v>
      </c>
      <c r="Q74" s="5">
        <v>4</v>
      </c>
      <c r="R74" s="5">
        <v>5</v>
      </c>
      <c r="S74" s="5">
        <v>3</v>
      </c>
      <c r="T74" s="12">
        <f t="shared" si="28"/>
        <v>37</v>
      </c>
    </row>
    <row r="75" spans="1:20" s="12" customFormat="1" x14ac:dyDescent="0.2">
      <c r="A75" s="257" t="s">
        <v>110</v>
      </c>
      <c r="B75" s="258"/>
      <c r="C75" s="258"/>
      <c r="D75" s="258"/>
      <c r="E75" s="258"/>
      <c r="F75" s="258"/>
      <c r="G75" s="258"/>
      <c r="H75" s="258"/>
      <c r="I75" s="269"/>
      <c r="J75" s="259" t="s">
        <v>100</v>
      </c>
      <c r="K75" s="260"/>
      <c r="L75" s="5">
        <v>0</v>
      </c>
      <c r="M75" s="5">
        <v>0</v>
      </c>
      <c r="N75" s="5">
        <v>0</v>
      </c>
      <c r="O75" s="5">
        <v>0</v>
      </c>
      <c r="P75" s="5">
        <v>0</v>
      </c>
      <c r="Q75" s="5">
        <v>0</v>
      </c>
      <c r="R75" s="5">
        <v>0</v>
      </c>
      <c r="S75" s="5">
        <v>2</v>
      </c>
      <c r="T75" s="12">
        <f t="shared" si="28"/>
        <v>2</v>
      </c>
    </row>
    <row r="76" spans="1:20" x14ac:dyDescent="0.2">
      <c r="T76">
        <f>SUM(T73:T75)</f>
        <v>54</v>
      </c>
    </row>
  </sheetData>
  <mergeCells count="33">
    <mergeCell ref="J75:K75"/>
    <mergeCell ref="A74:H74"/>
    <mergeCell ref="J74:K74"/>
    <mergeCell ref="A72:H72"/>
    <mergeCell ref="J72:K72"/>
    <mergeCell ref="A73:H73"/>
    <mergeCell ref="A71:H71"/>
    <mergeCell ref="J71:K71"/>
    <mergeCell ref="A69:H69"/>
    <mergeCell ref="J70:K70"/>
    <mergeCell ref="A2:A5"/>
    <mergeCell ref="B2:B5"/>
    <mergeCell ref="I69:I75"/>
    <mergeCell ref="J69:K69"/>
    <mergeCell ref="A70:H70"/>
    <mergeCell ref="J73:K73"/>
    <mergeCell ref="F2:F5"/>
    <mergeCell ref="C2:E2"/>
    <mergeCell ref="C3:C5"/>
    <mergeCell ref="D3:D5"/>
    <mergeCell ref="E3:E5"/>
    <mergeCell ref="A75:H75"/>
    <mergeCell ref="L2:S2"/>
    <mergeCell ref="G3:G5"/>
    <mergeCell ref="H3:H5"/>
    <mergeCell ref="I3:K3"/>
    <mergeCell ref="I4:I5"/>
    <mergeCell ref="P3:Q3"/>
    <mergeCell ref="L3:M3"/>
    <mergeCell ref="N3:O3"/>
    <mergeCell ref="G2:K2"/>
    <mergeCell ref="J4:K4"/>
    <mergeCell ref="R3:S3"/>
  </mergeCells>
  <phoneticPr fontId="2" type="noConversion"/>
  <printOptions gridLines="1"/>
  <pageMargins left="0" right="0" top="0" bottom="0" header="0" footer="0"/>
  <pageSetup paperSize="9" scale="99" orientation="landscape" r:id="rId1"/>
  <headerFooter alignWithMargins="0"/>
  <rowBreaks count="1" manualBreakCount="1">
    <brk id="39"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0"/>
  <sheetViews>
    <sheetView zoomScale="90" zoomScaleNormal="90" workbookViewId="0">
      <selection activeCell="C11" sqref="C11"/>
    </sheetView>
  </sheetViews>
  <sheetFormatPr defaultRowHeight="12.75" x14ac:dyDescent="0.2"/>
  <cols>
    <col min="1" max="1" width="110.7109375" style="161" customWidth="1"/>
  </cols>
  <sheetData>
    <row r="1" spans="1:1" x14ac:dyDescent="0.2">
      <c r="A1" s="162" t="s">
        <v>325</v>
      </c>
    </row>
    <row r="2" spans="1:1" ht="6.75" customHeight="1" x14ac:dyDescent="0.2">
      <c r="A2" s="162"/>
    </row>
    <row r="3" spans="1:1" ht="191.25" customHeight="1" x14ac:dyDescent="0.2">
      <c r="A3" s="163" t="s">
        <v>342</v>
      </c>
    </row>
    <row r="4" spans="1:1" x14ac:dyDescent="0.2">
      <c r="A4" s="164" t="s">
        <v>326</v>
      </c>
    </row>
    <row r="5" spans="1:1" ht="18.75" customHeight="1" x14ac:dyDescent="0.2">
      <c r="A5" s="165" t="s">
        <v>327</v>
      </c>
    </row>
    <row r="6" spans="1:1" ht="67.5" customHeight="1" x14ac:dyDescent="0.2">
      <c r="A6" s="166" t="s">
        <v>328</v>
      </c>
    </row>
    <row r="7" spans="1:1" ht="64.5" customHeight="1" x14ac:dyDescent="0.2">
      <c r="A7" s="167" t="s">
        <v>329</v>
      </c>
    </row>
    <row r="8" spans="1:1" ht="64.5" customHeight="1" x14ac:dyDescent="0.2">
      <c r="A8" s="168" t="s">
        <v>330</v>
      </c>
    </row>
    <row r="9" spans="1:1" ht="21.75" customHeight="1" x14ac:dyDescent="0.2">
      <c r="A9" s="164" t="s">
        <v>331</v>
      </c>
    </row>
    <row r="10" spans="1:1" ht="112.5" x14ac:dyDescent="0.2">
      <c r="A10" s="167" t="s">
        <v>332</v>
      </c>
    </row>
    <row r="11" spans="1:1" ht="22.5" x14ac:dyDescent="0.2">
      <c r="A11" s="169" t="s">
        <v>333</v>
      </c>
    </row>
    <row r="12" spans="1:1" ht="23.25" customHeight="1" x14ac:dyDescent="0.2">
      <c r="A12" s="167" t="s">
        <v>334</v>
      </c>
    </row>
    <row r="13" spans="1:1" ht="27" customHeight="1" x14ac:dyDescent="0.2">
      <c r="A13" s="169" t="s">
        <v>335</v>
      </c>
    </row>
    <row r="14" spans="1:1" x14ac:dyDescent="0.2">
      <c r="A14" s="168" t="s">
        <v>336</v>
      </c>
    </row>
    <row r="15" spans="1:1" ht="45" x14ac:dyDescent="0.2">
      <c r="A15" s="168" t="s">
        <v>337</v>
      </c>
    </row>
    <row r="16" spans="1:1" x14ac:dyDescent="0.2">
      <c r="A16" s="167" t="s">
        <v>338</v>
      </c>
    </row>
    <row r="17" spans="1:1" ht="22.5" x14ac:dyDescent="0.2">
      <c r="A17" s="168" t="s">
        <v>339</v>
      </c>
    </row>
    <row r="18" spans="1:1" ht="33.75" x14ac:dyDescent="0.2">
      <c r="A18" s="167" t="s">
        <v>340</v>
      </c>
    </row>
    <row r="19" spans="1:1" ht="22.5" x14ac:dyDescent="0.2">
      <c r="A19" s="168" t="s">
        <v>341</v>
      </c>
    </row>
    <row r="20" spans="1:1" ht="21" customHeight="1" x14ac:dyDescent="0.2">
      <c r="A20" s="170"/>
    </row>
  </sheetData>
  <printOptions gridLines="1"/>
  <pageMargins left="0.15748031496062992" right="0.15748031496062992" top="0.78740157480314965" bottom="0.78740157480314965" header="0.51181102362204722" footer="0.51181102362204722"/>
  <pageSetup paperSize="9" scale="92"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view="pageBreakPreview" zoomScaleNormal="100" workbookViewId="0">
      <selection activeCell="A8" sqref="A8:D8"/>
    </sheetView>
  </sheetViews>
  <sheetFormatPr defaultRowHeight="12.75" x14ac:dyDescent="0.2"/>
  <cols>
    <col min="1" max="1" width="5.5703125" customWidth="1"/>
    <col min="2" max="2" width="25.140625" customWidth="1"/>
    <col min="3" max="3" width="5.5703125" customWidth="1"/>
    <col min="4" max="4" width="50.7109375" customWidth="1"/>
  </cols>
  <sheetData>
    <row r="1" spans="1:4" ht="15.75" x14ac:dyDescent="0.25">
      <c r="A1" s="15"/>
    </row>
    <row r="2" spans="1:4" x14ac:dyDescent="0.2">
      <c r="A2" s="276" t="s">
        <v>354</v>
      </c>
      <c r="B2" s="276"/>
      <c r="C2" s="276"/>
      <c r="D2" s="276"/>
    </row>
    <row r="3" spans="1:4" x14ac:dyDescent="0.2">
      <c r="A3" s="12" t="s">
        <v>353</v>
      </c>
    </row>
    <row r="4" spans="1:4" x14ac:dyDescent="0.2">
      <c r="A4" s="178"/>
    </row>
    <row r="5" spans="1:4" x14ac:dyDescent="0.2">
      <c r="A5" s="279" t="s">
        <v>284</v>
      </c>
      <c r="B5" s="279"/>
      <c r="C5" s="279"/>
      <c r="D5" s="279"/>
    </row>
    <row r="6" spans="1:4" ht="24" customHeight="1" x14ac:dyDescent="0.2">
      <c r="A6" s="280" t="s">
        <v>352</v>
      </c>
      <c r="B6" s="280"/>
      <c r="C6" s="280"/>
      <c r="D6" s="280"/>
    </row>
    <row r="7" spans="1:4" x14ac:dyDescent="0.2">
      <c r="A7" s="281" t="s">
        <v>172</v>
      </c>
      <c r="B7" s="281"/>
      <c r="C7" s="281"/>
      <c r="D7" s="281"/>
    </row>
    <row r="8" spans="1:4" ht="13.5" thickBot="1" x14ac:dyDescent="0.25">
      <c r="A8" s="12"/>
    </row>
    <row r="9" spans="1:4" ht="27" customHeight="1" x14ac:dyDescent="0.2">
      <c r="A9" s="219" t="s">
        <v>177</v>
      </c>
      <c r="B9" s="218" t="s">
        <v>173</v>
      </c>
      <c r="C9" s="218" t="s">
        <v>174</v>
      </c>
      <c r="D9" s="217" t="s">
        <v>175</v>
      </c>
    </row>
    <row r="10" spans="1:4" ht="14.25" customHeight="1" x14ac:dyDescent="0.2">
      <c r="A10" s="216">
        <v>1</v>
      </c>
      <c r="B10" s="77" t="s">
        <v>351</v>
      </c>
      <c r="C10" s="109"/>
      <c r="D10" s="109"/>
    </row>
    <row r="11" spans="1:4" ht="25.5" customHeight="1" x14ac:dyDescent="0.2">
      <c r="A11" s="220" t="s">
        <v>356</v>
      </c>
      <c r="B11" s="74" t="s">
        <v>350</v>
      </c>
      <c r="C11" s="109">
        <v>48</v>
      </c>
      <c r="D11" s="109" t="s">
        <v>349</v>
      </c>
    </row>
    <row r="12" spans="1:4" ht="25.5" customHeight="1" x14ac:dyDescent="0.2">
      <c r="A12" s="220" t="s">
        <v>357</v>
      </c>
      <c r="B12" s="74" t="s">
        <v>345</v>
      </c>
      <c r="C12" s="109">
        <v>32</v>
      </c>
      <c r="D12" s="109" t="s">
        <v>349</v>
      </c>
    </row>
    <row r="13" spans="1:4" ht="25.5" customHeight="1" x14ac:dyDescent="0.2">
      <c r="A13" s="220" t="s">
        <v>358</v>
      </c>
      <c r="B13" s="221" t="s">
        <v>360</v>
      </c>
      <c r="C13" s="215">
        <v>312</v>
      </c>
      <c r="D13" s="110" t="s">
        <v>348</v>
      </c>
    </row>
    <row r="14" spans="1:4" ht="25.5" customHeight="1" thickBot="1" x14ac:dyDescent="0.25">
      <c r="A14" s="220" t="s">
        <v>359</v>
      </c>
      <c r="B14" s="221" t="s">
        <v>361</v>
      </c>
      <c r="C14" s="215">
        <v>508</v>
      </c>
      <c r="D14" s="110" t="s">
        <v>348</v>
      </c>
    </row>
    <row r="15" spans="1:4" ht="13.5" thickBot="1" x14ac:dyDescent="0.25">
      <c r="A15" s="277" t="s">
        <v>176</v>
      </c>
      <c r="B15" s="278"/>
      <c r="C15" s="214">
        <f>SUM(C11:C14)</f>
        <v>900</v>
      </c>
      <c r="D15" s="213"/>
    </row>
    <row r="16" spans="1:4" x14ac:dyDescent="0.2">
      <c r="A16" s="177"/>
    </row>
    <row r="17" spans="1:1" x14ac:dyDescent="0.2">
      <c r="A17" s="212"/>
    </row>
    <row r="18" spans="1:1" x14ac:dyDescent="0.2">
      <c r="A18" s="211" t="s">
        <v>347</v>
      </c>
    </row>
  </sheetData>
  <mergeCells count="5">
    <mergeCell ref="A2:D2"/>
    <mergeCell ref="A15:B15"/>
    <mergeCell ref="A5:D5"/>
    <mergeCell ref="A6:D6"/>
    <mergeCell ref="A7:D7"/>
  </mergeCells>
  <pageMargins left="0.75" right="0.75" top="1" bottom="1" header="0.5" footer="0.5"/>
  <pageSetup paperSize="9"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A1:B34"/>
  <sheetViews>
    <sheetView view="pageBreakPreview" topLeftCell="A16" zoomScaleNormal="94" workbookViewId="0">
      <selection activeCell="C46" sqref="C46"/>
    </sheetView>
  </sheetViews>
  <sheetFormatPr defaultRowHeight="12.75" x14ac:dyDescent="0.2"/>
  <cols>
    <col min="1" max="1" width="63.42578125" customWidth="1"/>
    <col min="2" max="2" width="17.7109375" customWidth="1"/>
  </cols>
  <sheetData>
    <row r="1" spans="1:2" ht="36.75" customHeight="1" x14ac:dyDescent="0.25">
      <c r="A1" s="282" t="s">
        <v>166</v>
      </c>
      <c r="B1" s="282"/>
    </row>
    <row r="2" spans="1:2" ht="15.75" x14ac:dyDescent="0.2">
      <c r="A2" s="21"/>
    </row>
    <row r="3" spans="1:2" ht="15.75" x14ac:dyDescent="0.2">
      <c r="A3" s="21" t="s">
        <v>168</v>
      </c>
    </row>
    <row r="4" spans="1:2" ht="15.75" x14ac:dyDescent="0.2">
      <c r="A4" s="22" t="s">
        <v>167</v>
      </c>
    </row>
    <row r="5" spans="1:2" ht="15.75" x14ac:dyDescent="0.2">
      <c r="A5" s="22" t="s">
        <v>178</v>
      </c>
    </row>
    <row r="6" spans="1:2" ht="15.75" x14ac:dyDescent="0.2">
      <c r="A6" s="22" t="s">
        <v>179</v>
      </c>
    </row>
    <row r="7" spans="1:2" ht="15.75" x14ac:dyDescent="0.2">
      <c r="A7" s="22" t="s">
        <v>180</v>
      </c>
    </row>
    <row r="8" spans="1:2" ht="15.75" x14ac:dyDescent="0.2">
      <c r="A8" s="22" t="s">
        <v>181</v>
      </c>
    </row>
    <row r="9" spans="1:2" ht="15.75" x14ac:dyDescent="0.2">
      <c r="A9" s="22" t="s">
        <v>182</v>
      </c>
    </row>
    <row r="10" spans="1:2" ht="15.75" x14ac:dyDescent="0.2">
      <c r="A10" s="22" t="s">
        <v>183</v>
      </c>
    </row>
    <row r="11" spans="1:2" ht="15.75" x14ac:dyDescent="0.2">
      <c r="A11" s="22" t="s">
        <v>184</v>
      </c>
    </row>
    <row r="12" spans="1:2" ht="15.75" x14ac:dyDescent="0.2">
      <c r="A12" s="21" t="s">
        <v>185</v>
      </c>
    </row>
    <row r="13" spans="1:2" ht="31.5" x14ac:dyDescent="0.2">
      <c r="A13" s="22" t="s">
        <v>186</v>
      </c>
    </row>
    <row r="14" spans="1:2" ht="15.75" x14ac:dyDescent="0.2">
      <c r="A14" s="22" t="s">
        <v>187</v>
      </c>
    </row>
    <row r="15" spans="1:2" ht="15.75" x14ac:dyDescent="0.2">
      <c r="A15" s="22" t="s">
        <v>188</v>
      </c>
    </row>
    <row r="16" spans="1:2" ht="15.75" x14ac:dyDescent="0.2">
      <c r="A16" s="21" t="s">
        <v>189</v>
      </c>
    </row>
    <row r="17" spans="1:2" ht="15.75" x14ac:dyDescent="0.2">
      <c r="A17" s="22" t="s">
        <v>190</v>
      </c>
    </row>
    <row r="18" spans="1:2" ht="35.25" customHeight="1" x14ac:dyDescent="0.2">
      <c r="A18" s="22" t="s">
        <v>191</v>
      </c>
    </row>
    <row r="19" spans="1:2" ht="15.75" x14ac:dyDescent="0.2">
      <c r="A19" s="22" t="s">
        <v>192</v>
      </c>
    </row>
    <row r="20" spans="1:2" ht="15.75" x14ac:dyDescent="0.2">
      <c r="A20" s="21" t="s">
        <v>193</v>
      </c>
    </row>
    <row r="21" spans="1:2" ht="15.75" x14ac:dyDescent="0.2">
      <c r="A21" s="22" t="s">
        <v>194</v>
      </c>
    </row>
    <row r="22" spans="1:2" ht="15.75" x14ac:dyDescent="0.2">
      <c r="A22" s="22" t="s">
        <v>195</v>
      </c>
    </row>
    <row r="23" spans="1:2" ht="15.75" customHeight="1" x14ac:dyDescent="0.2"/>
    <row r="24" spans="1:2" ht="17.25" customHeight="1" x14ac:dyDescent="0.25">
      <c r="A24" s="102" t="s">
        <v>155</v>
      </c>
      <c r="B24" s="103" t="s">
        <v>156</v>
      </c>
    </row>
    <row r="25" spans="1:2" ht="17.25" customHeight="1" x14ac:dyDescent="0.25">
      <c r="A25" s="158" t="s">
        <v>322</v>
      </c>
      <c r="B25" s="103"/>
    </row>
    <row r="26" spans="1:2" ht="16.5" customHeight="1" x14ac:dyDescent="0.25">
      <c r="A26" s="103" t="s">
        <v>323</v>
      </c>
      <c r="B26" s="103" t="s">
        <v>157</v>
      </c>
    </row>
    <row r="27" spans="1:2" ht="18" customHeight="1" x14ac:dyDescent="0.25">
      <c r="A27" s="102" t="s">
        <v>158</v>
      </c>
      <c r="B27" s="103"/>
    </row>
    <row r="28" spans="1:2" ht="18.75" customHeight="1" x14ac:dyDescent="0.25">
      <c r="A28" s="102" t="s">
        <v>159</v>
      </c>
      <c r="B28" s="103" t="s">
        <v>160</v>
      </c>
    </row>
    <row r="29" spans="1:2" ht="15.75" x14ac:dyDescent="0.25">
      <c r="A29" s="102" t="s">
        <v>161</v>
      </c>
      <c r="B29" s="103"/>
    </row>
    <row r="30" spans="1:2" ht="15.75" x14ac:dyDescent="0.25">
      <c r="A30" s="102" t="s">
        <v>162</v>
      </c>
      <c r="B30" s="103" t="s">
        <v>163</v>
      </c>
    </row>
    <row r="31" spans="1:2" ht="15.75" x14ac:dyDescent="0.25">
      <c r="A31" s="102" t="s">
        <v>164</v>
      </c>
      <c r="B31" s="103"/>
    </row>
    <row r="32" spans="1:2" ht="15.75" x14ac:dyDescent="0.25">
      <c r="A32" s="102" t="s">
        <v>165</v>
      </c>
      <c r="B32" s="103" t="s">
        <v>157</v>
      </c>
    </row>
    <row r="33" spans="1:2" ht="31.5" x14ac:dyDescent="0.25">
      <c r="A33" s="104" t="s">
        <v>170</v>
      </c>
      <c r="B33" s="103" t="s">
        <v>171</v>
      </c>
    </row>
    <row r="34" spans="1:2" ht="15.75" x14ac:dyDescent="0.25">
      <c r="A34" s="105" t="s">
        <v>169</v>
      </c>
      <c r="B34" s="103"/>
    </row>
  </sheetData>
  <mergeCells count="1">
    <mergeCell ref="A1:B1"/>
  </mergeCells>
  <phoneticPr fontId="2" type="noConversion"/>
  <pageMargins left="0.74803149606299213" right="0.74803149606299213"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4</vt:i4>
      </vt:variant>
    </vt:vector>
  </HeadingPairs>
  <TitlesOfParts>
    <vt:vector size="11" baseType="lpstr">
      <vt:lpstr>титул</vt:lpstr>
      <vt:lpstr>свод</vt:lpstr>
      <vt:lpstr>График</vt:lpstr>
      <vt:lpstr>план </vt:lpstr>
      <vt:lpstr>пояснит записка</vt:lpstr>
      <vt:lpstr>вариативка </vt:lpstr>
      <vt:lpstr>кабинеты</vt:lpstr>
      <vt:lpstr>'вариативка '!Область_печати</vt:lpstr>
      <vt:lpstr>'план '!Область_печати</vt:lpstr>
      <vt:lpstr>'пояснит записка'!Область_печати</vt:lpstr>
      <vt:lpstr>титул!Область_печати</vt:lpstr>
    </vt:vector>
  </TitlesOfParts>
  <Company>Melkosoft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FuckYouBill</dc:creator>
  <cp:lastModifiedBy>Олеся А. Панфилова</cp:lastModifiedBy>
  <cp:lastPrinted>2018-01-30T08:36:12Z</cp:lastPrinted>
  <dcterms:created xsi:type="dcterms:W3CDTF">2013-04-30T17:20:05Z</dcterms:created>
  <dcterms:modified xsi:type="dcterms:W3CDTF">2018-02-21T13:44:13Z</dcterms:modified>
</cp:coreProperties>
</file>