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-255" windowWidth="15570" windowHeight="9435"/>
  </bookViews>
  <sheets>
    <sheet name="титул" sheetId="2" r:id="rId1"/>
    <sheet name="свод" sheetId="3" r:id="rId2"/>
    <sheet name="График УП" sheetId="8" r:id="rId3"/>
    <sheet name="план" sheetId="7" r:id="rId4"/>
    <sheet name="вариативка " sheetId="9" r:id="rId5"/>
    <sheet name="кабинеты" sheetId="6" r:id="rId6"/>
  </sheets>
  <definedNames>
    <definedName name="_xlnm.Print_Area" localSheetId="4">'вариативка '!$A$1:$D$22</definedName>
    <definedName name="_xlnm.Print_Area" localSheetId="5">кабинеты!$A$1:$B$50</definedName>
    <definedName name="_xlnm.Print_Area" localSheetId="3">план!$A$1:$S$74</definedName>
  </definedNames>
  <calcPr calcId="145621"/>
  <fileRecoveryPr autoRecover="0"/>
</workbook>
</file>

<file path=xl/calcChain.xml><?xml version="1.0" encoding="utf-8"?>
<calcChain xmlns="http://schemas.openxmlformats.org/spreadsheetml/2006/main">
  <c r="L68" i="7" l="1"/>
  <c r="M68" i="7"/>
  <c r="N68" i="7"/>
  <c r="O68" i="7"/>
  <c r="P68" i="7"/>
  <c r="Q68" i="7"/>
  <c r="R68" i="7"/>
  <c r="S68" i="7"/>
  <c r="C20" i="9" l="1"/>
  <c r="J23" i="7" l="1"/>
  <c r="K23" i="7"/>
  <c r="L23" i="7"/>
  <c r="M23" i="7"/>
  <c r="I25" i="7"/>
  <c r="H25" i="7" s="1"/>
  <c r="G25" i="7" s="1"/>
  <c r="I24" i="7"/>
  <c r="H24" i="7" s="1"/>
  <c r="G24" i="7" l="1"/>
  <c r="G23" i="7" s="1"/>
  <c r="H23" i="7"/>
  <c r="I23" i="7"/>
  <c r="C6" i="8"/>
  <c r="D6" i="8" s="1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AG6" i="8" s="1"/>
  <c r="AH6" i="8" s="1"/>
  <c r="AI6" i="8" s="1"/>
  <c r="AJ6" i="8" s="1"/>
  <c r="AK6" i="8" s="1"/>
  <c r="AL6" i="8" s="1"/>
  <c r="AM6" i="8" s="1"/>
  <c r="AN6" i="8" s="1"/>
  <c r="AO6" i="8" s="1"/>
  <c r="AP6" i="8" s="1"/>
  <c r="AQ6" i="8" s="1"/>
  <c r="AR6" i="8" s="1"/>
  <c r="AS6" i="8" s="1"/>
  <c r="AT6" i="8" s="1"/>
  <c r="AU6" i="8" s="1"/>
  <c r="AV6" i="8" s="1"/>
  <c r="AW6" i="8" s="1"/>
  <c r="AX6" i="8" s="1"/>
  <c r="AY6" i="8" s="1"/>
  <c r="AZ6" i="8" s="1"/>
  <c r="BA6" i="8" s="1"/>
  <c r="U67" i="7" l="1"/>
  <c r="I47" i="7"/>
  <c r="H47" i="7" s="1"/>
  <c r="G47" i="7" s="1"/>
  <c r="I48" i="7"/>
  <c r="H48" i="7" s="1"/>
  <c r="G48" i="7" s="1"/>
  <c r="S35" i="7" l="1"/>
  <c r="L60" i="7"/>
  <c r="M60" i="7"/>
  <c r="N60" i="7"/>
  <c r="O60" i="7"/>
  <c r="P60" i="7"/>
  <c r="Q60" i="7"/>
  <c r="I46" i="7" l="1"/>
  <c r="H46" i="7" s="1"/>
  <c r="G46" i="7" s="1"/>
  <c r="Q70" i="7"/>
  <c r="Q69" i="7"/>
  <c r="I21" i="7"/>
  <c r="H21" i="7" s="1"/>
  <c r="G21" i="7" s="1"/>
  <c r="I18" i="7"/>
  <c r="I11" i="7"/>
  <c r="H11" i="7" s="1"/>
  <c r="G11" i="7" s="1"/>
  <c r="I12" i="7"/>
  <c r="H12" i="7" s="1"/>
  <c r="I13" i="7"/>
  <c r="H13" i="7" s="1"/>
  <c r="G13" i="7" s="1"/>
  <c r="I14" i="7"/>
  <c r="H14" i="7" s="1"/>
  <c r="G14" i="7" s="1"/>
  <c r="I15" i="7"/>
  <c r="H15" i="7" s="1"/>
  <c r="G15" i="7" s="1"/>
  <c r="I16" i="7"/>
  <c r="H16" i="7" s="1"/>
  <c r="G16" i="7" s="1"/>
  <c r="I10" i="7"/>
  <c r="H10" i="7" s="1"/>
  <c r="G10" i="7" s="1"/>
  <c r="T5" i="7"/>
  <c r="I33" i="7"/>
  <c r="G33" i="7" s="1"/>
  <c r="C8" i="7"/>
  <c r="D8" i="7"/>
  <c r="E8" i="7"/>
  <c r="J9" i="7"/>
  <c r="J17" i="7"/>
  <c r="J35" i="7"/>
  <c r="J51" i="7"/>
  <c r="J56" i="7"/>
  <c r="J60" i="7"/>
  <c r="J26" i="7"/>
  <c r="J31" i="7"/>
  <c r="K9" i="7"/>
  <c r="K17" i="7"/>
  <c r="K35" i="7"/>
  <c r="K51" i="7"/>
  <c r="K56" i="7"/>
  <c r="K60" i="7"/>
  <c r="K26" i="7"/>
  <c r="K31" i="7"/>
  <c r="L9" i="7"/>
  <c r="M9" i="7"/>
  <c r="N9" i="7"/>
  <c r="N17" i="7"/>
  <c r="N35" i="7"/>
  <c r="N51" i="7"/>
  <c r="N56" i="7"/>
  <c r="N26" i="7"/>
  <c r="N31" i="7"/>
  <c r="O9" i="7"/>
  <c r="O17" i="7"/>
  <c r="P9" i="7"/>
  <c r="P17" i="7"/>
  <c r="Q9" i="7"/>
  <c r="Q17" i="7"/>
  <c r="R9" i="7"/>
  <c r="R17" i="7"/>
  <c r="S9" i="7"/>
  <c r="S17" i="7"/>
  <c r="L17" i="7"/>
  <c r="M17" i="7"/>
  <c r="I19" i="7"/>
  <c r="H19" i="7" s="1"/>
  <c r="G19" i="7" s="1"/>
  <c r="I20" i="7"/>
  <c r="H20" i="7" s="1"/>
  <c r="G20" i="7" s="1"/>
  <c r="I22" i="7"/>
  <c r="H22" i="7" s="1"/>
  <c r="G22" i="7" s="1"/>
  <c r="H26" i="7"/>
  <c r="L26" i="7"/>
  <c r="M26" i="7"/>
  <c r="O26" i="7"/>
  <c r="P26" i="7"/>
  <c r="Q26" i="7"/>
  <c r="R26" i="7"/>
  <c r="S26" i="7"/>
  <c r="I27" i="7"/>
  <c r="I28" i="7"/>
  <c r="G28" i="7" s="1"/>
  <c r="I29" i="7"/>
  <c r="G29" i="7" s="1"/>
  <c r="I30" i="7"/>
  <c r="G30" i="7"/>
  <c r="H31" i="7"/>
  <c r="L31" i="7"/>
  <c r="M31" i="7"/>
  <c r="O31" i="7"/>
  <c r="P31" i="7"/>
  <c r="Q31" i="7"/>
  <c r="R31" i="7"/>
  <c r="S31" i="7"/>
  <c r="I32" i="7"/>
  <c r="I31" i="7" s="1"/>
  <c r="C34" i="7"/>
  <c r="D34" i="7"/>
  <c r="D64" i="7" s="1"/>
  <c r="E34" i="7"/>
  <c r="L35" i="7"/>
  <c r="M35" i="7"/>
  <c r="O35" i="7"/>
  <c r="P35" i="7"/>
  <c r="Q35" i="7"/>
  <c r="R35" i="7"/>
  <c r="I36" i="7"/>
  <c r="H36" i="7" s="1"/>
  <c r="G36" i="7" s="1"/>
  <c r="I37" i="7"/>
  <c r="H37" i="7" s="1"/>
  <c r="I38" i="7"/>
  <c r="H38" i="7" s="1"/>
  <c r="G38" i="7" s="1"/>
  <c r="I39" i="7"/>
  <c r="H39" i="7" s="1"/>
  <c r="G39" i="7" s="1"/>
  <c r="I40" i="7"/>
  <c r="H40" i="7" s="1"/>
  <c r="G40" i="7" s="1"/>
  <c r="I41" i="7"/>
  <c r="H41" i="7" s="1"/>
  <c r="G41" i="7" s="1"/>
  <c r="I42" i="7"/>
  <c r="H42" i="7" s="1"/>
  <c r="G42" i="7" s="1"/>
  <c r="I43" i="7"/>
  <c r="H43" i="7" s="1"/>
  <c r="G43" i="7" s="1"/>
  <c r="I44" i="7"/>
  <c r="H44" i="7" s="1"/>
  <c r="G44" i="7" s="1"/>
  <c r="I45" i="7"/>
  <c r="H45" i="7" s="1"/>
  <c r="G45" i="7" s="1"/>
  <c r="I49" i="7"/>
  <c r="H49" i="7" s="1"/>
  <c r="G49" i="7" s="1"/>
  <c r="L51" i="7"/>
  <c r="L56" i="7"/>
  <c r="M51" i="7"/>
  <c r="M56" i="7"/>
  <c r="O51" i="7"/>
  <c r="P51" i="7"/>
  <c r="Q51" i="7"/>
  <c r="R51" i="7"/>
  <c r="S51" i="7"/>
  <c r="I52" i="7"/>
  <c r="H52" i="7" s="1"/>
  <c r="I53" i="7"/>
  <c r="H53" i="7" s="1"/>
  <c r="G53" i="7" s="1"/>
  <c r="I54" i="7"/>
  <c r="G54" i="7" s="1"/>
  <c r="I55" i="7"/>
  <c r="G55" i="7" s="1"/>
  <c r="H56" i="7"/>
  <c r="O56" i="7"/>
  <c r="P56" i="7"/>
  <c r="Q56" i="7"/>
  <c r="R56" i="7"/>
  <c r="R60" i="7"/>
  <c r="S56" i="7"/>
  <c r="S60" i="7"/>
  <c r="I57" i="7"/>
  <c r="G57" i="7" s="1"/>
  <c r="I58" i="7"/>
  <c r="G58" i="7" s="1"/>
  <c r="I59" i="7"/>
  <c r="G59" i="7" s="1"/>
  <c r="I61" i="7"/>
  <c r="I62" i="7"/>
  <c r="G62" i="7" s="1"/>
  <c r="I63" i="7"/>
  <c r="G63" i="7"/>
  <c r="L69" i="7"/>
  <c r="M69" i="7"/>
  <c r="N69" i="7"/>
  <c r="O69" i="7"/>
  <c r="P69" i="7"/>
  <c r="R69" i="7"/>
  <c r="S69" i="7"/>
  <c r="L70" i="7"/>
  <c r="M70" i="7"/>
  <c r="N70" i="7"/>
  <c r="O70" i="7"/>
  <c r="P70" i="7"/>
  <c r="R70" i="7"/>
  <c r="S70" i="7"/>
  <c r="T72" i="7"/>
  <c r="T73" i="7"/>
  <c r="T74" i="7"/>
  <c r="I5" i="3"/>
  <c r="I9" i="3"/>
  <c r="I6" i="3"/>
  <c r="I7" i="3"/>
  <c r="I8" i="3"/>
  <c r="B9" i="3"/>
  <c r="C9" i="3"/>
  <c r="D9" i="3"/>
  <c r="E9" i="3"/>
  <c r="F9" i="3"/>
  <c r="G9" i="3"/>
  <c r="H9" i="3"/>
  <c r="H18" i="7"/>
  <c r="G18" i="7" s="1"/>
  <c r="S8" i="7" l="1"/>
  <c r="O8" i="7"/>
  <c r="J8" i="7"/>
  <c r="H61" i="7"/>
  <c r="H60" i="7" s="1"/>
  <c r="I26" i="7"/>
  <c r="G26" i="7" s="1"/>
  <c r="I17" i="7"/>
  <c r="I51" i="7"/>
  <c r="M8" i="7"/>
  <c r="G27" i="7"/>
  <c r="R8" i="7"/>
  <c r="P8" i="7"/>
  <c r="K8" i="7"/>
  <c r="P50" i="7"/>
  <c r="P34" i="7" s="1"/>
  <c r="P65" i="7" s="1"/>
  <c r="L50" i="7"/>
  <c r="L34" i="7" s="1"/>
  <c r="C64" i="7"/>
  <c r="T69" i="7"/>
  <c r="U69" i="7" s="1"/>
  <c r="K50" i="7"/>
  <c r="T75" i="7"/>
  <c r="I60" i="7"/>
  <c r="T70" i="7"/>
  <c r="U70" i="7" s="1"/>
  <c r="N8" i="7"/>
  <c r="N66" i="7" s="1"/>
  <c r="Q50" i="7"/>
  <c r="Q34" i="7" s="1"/>
  <c r="M50" i="7"/>
  <c r="M34" i="7" s="1"/>
  <c r="M65" i="7" s="1"/>
  <c r="E64" i="7"/>
  <c r="Q8" i="7"/>
  <c r="Q66" i="7" s="1"/>
  <c r="N50" i="7"/>
  <c r="N34" i="7" s="1"/>
  <c r="L8" i="7"/>
  <c r="L66" i="7" s="1"/>
  <c r="R66" i="7"/>
  <c r="P66" i="7"/>
  <c r="J50" i="7"/>
  <c r="J34" i="7" s="1"/>
  <c r="J65" i="7" s="1"/>
  <c r="J64" i="7" s="1"/>
  <c r="O50" i="7"/>
  <c r="O34" i="7" s="1"/>
  <c r="O65" i="7" s="1"/>
  <c r="I56" i="7"/>
  <c r="R50" i="7"/>
  <c r="R34" i="7" s="1"/>
  <c r="R65" i="7" s="1"/>
  <c r="M66" i="7"/>
  <c r="K34" i="7"/>
  <c r="K65" i="7" s="1"/>
  <c r="K64" i="7" s="1"/>
  <c r="L65" i="7"/>
  <c r="H17" i="7"/>
  <c r="I9" i="7"/>
  <c r="G32" i="7"/>
  <c r="G31" i="7" s="1"/>
  <c r="G56" i="7"/>
  <c r="G17" i="7"/>
  <c r="S50" i="7"/>
  <c r="S34" i="7" s="1"/>
  <c r="S65" i="7" s="1"/>
  <c r="H51" i="7"/>
  <c r="H50" i="7" s="1"/>
  <c r="G52" i="7"/>
  <c r="G51" i="7" s="1"/>
  <c r="G12" i="7"/>
  <c r="G9" i="7" s="1"/>
  <c r="H9" i="7"/>
  <c r="H35" i="7"/>
  <c r="I35" i="7"/>
  <c r="G37" i="7"/>
  <c r="N65" i="7" l="1"/>
  <c r="G61" i="7"/>
  <c r="G60" i="7" s="1"/>
  <c r="G50" i="7" s="1"/>
  <c r="O64" i="7"/>
  <c r="O66" i="7"/>
  <c r="G8" i="7"/>
  <c r="P64" i="7"/>
  <c r="I50" i="7"/>
  <c r="I34" i="7" s="1"/>
  <c r="R64" i="7"/>
  <c r="T71" i="7"/>
  <c r="I8" i="7"/>
  <c r="Q65" i="7"/>
  <c r="H8" i="7"/>
  <c r="Q64" i="7"/>
  <c r="T68" i="7"/>
  <c r="N64" i="7"/>
  <c r="M64" i="7"/>
  <c r="S64" i="7"/>
  <c r="L64" i="7"/>
  <c r="G35" i="7"/>
  <c r="H34" i="7"/>
  <c r="I65" i="7" l="1"/>
  <c r="I64" i="7"/>
  <c r="G34" i="7"/>
  <c r="G65" i="7" s="1"/>
  <c r="H65" i="7"/>
  <c r="H64" i="7" s="1"/>
  <c r="G64" i="7" l="1"/>
</calcChain>
</file>

<file path=xl/sharedStrings.xml><?xml version="1.0" encoding="utf-8"?>
<sst xmlns="http://schemas.openxmlformats.org/spreadsheetml/2006/main" count="537" uniqueCount="376">
  <si>
    <t>1 курс</t>
  </si>
  <si>
    <t>2 курс</t>
  </si>
  <si>
    <t>3 курс</t>
  </si>
  <si>
    <t>4 курс</t>
  </si>
  <si>
    <t>в т.ч.</t>
  </si>
  <si>
    <t>Обязательная</t>
  </si>
  <si>
    <t>всего занятий</t>
  </si>
  <si>
    <t>самостоятельная учебная работа</t>
  </si>
  <si>
    <t>максимальная</t>
  </si>
  <si>
    <t>Учебная нагрузка обучающихся (час.)</t>
  </si>
  <si>
    <t>Формы промежуточной аттестации</t>
  </si>
  <si>
    <t>Наименование циклов, дисциплин, профессиональных модулей, МДК, практик</t>
  </si>
  <si>
    <t>Индекс</t>
  </si>
  <si>
    <t>курсовых работ  (проектов)</t>
  </si>
  <si>
    <t>лаб.и практ.   занятий</t>
  </si>
  <si>
    <t>Иностранный язык</t>
  </si>
  <si>
    <t>История</t>
  </si>
  <si>
    <t>Обществознание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</si>
  <si>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</si>
  <si>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</si>
  <si>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</si>
  <si>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</si>
  <si>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</si>
  <si>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ПРОФЕССИОНАЛЬНЫЙ ЦИКЛ</t>
  </si>
  <si>
    <t>Общепрофессиональные дисциплины</t>
  </si>
  <si>
    <t>Охрана труда</t>
  </si>
  <si>
    <t>Безопасность жизнедеятельности</t>
  </si>
  <si>
    <t>Профессиональные модули</t>
  </si>
  <si>
    <t>Учебная практика</t>
  </si>
  <si>
    <t>Производственная практика</t>
  </si>
  <si>
    <t>Производственая практика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</si>
  <si>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</si>
  <si>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</si>
  <si>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</si>
  <si>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</si>
  <si>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</si>
  <si>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</si>
  <si>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</si>
  <si>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</si>
  <si>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</si>
  <si>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</si>
  <si>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</si>
  <si>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</si>
  <si>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</si>
  <si>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</si>
  <si>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</si>
  <si>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</si>
  <si>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</si>
  <si>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</si>
  <si>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</si>
  <si>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</si>
  <si>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</si>
  <si>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</si>
  <si>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</si>
  <si>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</si>
  <si>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ПМ.02</t>
  </si>
  <si>
    <t>МДК.02.01</t>
  </si>
  <si>
    <t>ПП.02.</t>
  </si>
  <si>
    <t>ПМ.03</t>
  </si>
  <si>
    <t>МДК.03.01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</si>
  <si>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</si>
  <si>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</si>
  <si>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</si>
  <si>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</si>
  <si>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</si>
  <si>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</si>
  <si>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</si>
  <si>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</si>
  <si>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экзаменов (в т.ч. экзаменов (квалификационных))</t>
  </si>
  <si>
    <t>дифф.зачетов</t>
  </si>
  <si>
    <t>зачетов</t>
  </si>
  <si>
    <t>1.1. Выпускная квалификационная работа в форме: дипломной работы</t>
  </si>
  <si>
    <t>Э(к)</t>
  </si>
  <si>
    <t>Общеобразовательный цикл</t>
  </si>
  <si>
    <t>4 нед</t>
  </si>
  <si>
    <t>6 нед</t>
  </si>
  <si>
    <t>Выполнение дипломнай работы  с 19.05 по 15.06 (всего 4 нед.)</t>
  </si>
  <si>
    <t>Защита дипломной работы  с 16.06 по 30.06 (всего 2 нед.)</t>
  </si>
  <si>
    <t>ОП.10</t>
  </si>
  <si>
    <t>ОП.11</t>
  </si>
  <si>
    <t xml:space="preserve">Метрология, стандартизация и подтверждение качества </t>
  </si>
  <si>
    <t>Выполнение работ по одной или нескольким профессиям рабочих, должностях служащих</t>
  </si>
  <si>
    <t>-,Э</t>
  </si>
  <si>
    <t>-, ДЗ</t>
  </si>
  <si>
    <t>ДЗ</t>
  </si>
  <si>
    <t>-, -, -,-,-,ДЗ</t>
  </si>
  <si>
    <t>Утверждаю</t>
  </si>
  <si>
    <t>УЧЕБНЫЙ ПЛАН</t>
  </si>
  <si>
    <t>Московской области</t>
  </si>
  <si>
    <t>«Коломенский аграрный колледж»</t>
  </si>
  <si>
    <t>по специальности среднего профессионального образования</t>
  </si>
  <si>
    <t>по программе базовой  подготовки</t>
  </si>
  <si>
    <r>
      <t xml:space="preserve">                                         Форма обучения – </t>
    </r>
    <r>
      <rPr>
        <u/>
        <sz val="12"/>
        <color indexed="8"/>
        <rFont val="Times New Roman"/>
        <family val="1"/>
        <charset val="204"/>
      </rPr>
      <t>очная</t>
    </r>
  </si>
  <si>
    <r>
      <t xml:space="preserve">                                          на базе </t>
    </r>
    <r>
      <rPr>
        <u/>
        <sz val="12"/>
        <color indexed="8"/>
        <rFont val="Times New Roman"/>
        <family val="1"/>
        <charset val="204"/>
      </rPr>
      <t>основного общего образования</t>
    </r>
  </si>
  <si>
    <t xml:space="preserve">                                          Профиль получаемого профессионального образования: </t>
  </si>
  <si>
    <t>директор</t>
  </si>
  <si>
    <t>__________ А.А.Маринин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</si>
  <si>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</si>
  <si>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</si>
  <si>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</si>
  <si>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</si>
  <si>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</si>
  <si>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</si>
  <si>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</si>
  <si>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</si>
  <si>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</si>
  <si>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</si>
  <si>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</si>
  <si>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</si>
  <si>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</si>
  <si>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Всего часов без практики</t>
  </si>
  <si>
    <t>Всего часов с практикой</t>
  </si>
  <si>
    <t>1 сем     недель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</si>
  <si>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</si>
  <si>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</si>
  <si>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</si>
  <si>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</si>
  <si>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</si>
  <si>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</si>
  <si>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</si>
  <si>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</si>
  <si>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-,-,Э</t>
  </si>
  <si>
    <t>ДЗ,ДЗ,ДЗ,ДЗ,ДЗ,ДЗ</t>
  </si>
  <si>
    <t>0З/9ДЗ/0Э</t>
  </si>
  <si>
    <t>0З/1ДЗ/0Э</t>
  </si>
  <si>
    <r>
      <t xml:space="preserve">                                          Нормативный срок освоения ОПОП – 3</t>
    </r>
    <r>
      <rPr>
        <u/>
        <sz val="12"/>
        <color indexed="8"/>
        <rFont val="Times New Roman"/>
        <family val="1"/>
        <charset val="204"/>
      </rPr>
      <t xml:space="preserve"> года  10 мес.</t>
    </r>
  </si>
  <si>
    <t xml:space="preserve">часов в неделю </t>
  </si>
  <si>
    <t xml:space="preserve">Формы промежуточной аттестации </t>
  </si>
  <si>
    <t>экзамены</t>
  </si>
  <si>
    <t>зачеты</t>
  </si>
  <si>
    <t>дифференцированные зачеты</t>
  </si>
  <si>
    <t xml:space="preserve">ОБОСНОВАНИЕ РАСПРЕДЕЛЕНИЯ ВАРИАТИВНОЙ  ЧАСТИ ОПОП </t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</si>
  <si>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</si>
  <si>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</si>
  <si>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</si>
  <si>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</si>
  <si>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</si>
  <si>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>Итого:</t>
  </si>
  <si>
    <t xml:space="preserve">  </t>
  </si>
  <si>
    <t>Перечень кабинетов, лабораторий, мастерских и других помещений</t>
  </si>
  <si>
    <t>Кабинеты:</t>
  </si>
  <si>
    <t>Лаборатории: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</si>
  <si>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ветеринарная клиника.</t>
    </r>
  </si>
  <si>
    <t>Спортивный комплекс: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</si>
  <si>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спортивный зал;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</si>
  <si>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открытый стадион широкого профиля;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</si>
  <si>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стрелковый тир.</t>
    </r>
  </si>
  <si>
    <t>Залы: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</si>
  <si>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библиотека,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</si>
  <si>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читальный зал с выходом в сеть «Интернет»;</t>
    </r>
  </si>
  <si>
    <t>актовый зал</t>
  </si>
  <si>
    <t>Заместитель директора по учебной работе</t>
  </si>
  <si>
    <t>Г.Е.Татаринова</t>
  </si>
  <si>
    <t>Н.М.Медведева</t>
  </si>
  <si>
    <t>Т.И. Новикова</t>
  </si>
  <si>
    <t>Председатель цикловой комиссии гуманитарных</t>
  </si>
  <si>
    <t>Д.Ш.Юсупова</t>
  </si>
  <si>
    <t>Председатель цикловой комиссии экономических,</t>
  </si>
  <si>
    <t>бухгалтерских и  страховых дисциплин</t>
  </si>
  <si>
    <t xml:space="preserve">        Е.Г.Семанин</t>
  </si>
  <si>
    <t>и социально-экономических  дисциплин</t>
  </si>
  <si>
    <t>ОУД.01</t>
  </si>
  <si>
    <t>ОУД.02</t>
  </si>
  <si>
    <t>ОУД.03</t>
  </si>
  <si>
    <t>ОУД.04</t>
  </si>
  <si>
    <t>ОУД.05</t>
  </si>
  <si>
    <t>ОУД.06</t>
  </si>
  <si>
    <t>Математика:алгебра, начала математического анализа, геометрия</t>
  </si>
  <si>
    <t>ОУД.07</t>
  </si>
  <si>
    <t>Общие</t>
  </si>
  <si>
    <t>ОУД.08</t>
  </si>
  <si>
    <t>ОУД.09</t>
  </si>
  <si>
    <t>ОУД.10</t>
  </si>
  <si>
    <t xml:space="preserve">Физика </t>
  </si>
  <si>
    <t>по выбору из обязательных предметных областей</t>
  </si>
  <si>
    <t>ОУД.11</t>
  </si>
  <si>
    <t>ОУД.12</t>
  </si>
  <si>
    <t>ОУД.13</t>
  </si>
  <si>
    <t xml:space="preserve">ПП.03 </t>
  </si>
  <si>
    <t>-,-, ДЗ</t>
  </si>
  <si>
    <t>0З/12ДЗ/3Э</t>
  </si>
  <si>
    <t>ЕН.02</t>
  </si>
  <si>
    <t>Математика</t>
  </si>
  <si>
    <t>ОП.12</t>
  </si>
  <si>
    <t xml:space="preserve">Правовые основы профессиональной деятельности </t>
  </si>
  <si>
    <t xml:space="preserve">Материаловедение </t>
  </si>
  <si>
    <t xml:space="preserve">Техническая механика </t>
  </si>
  <si>
    <t xml:space="preserve">Инженерная графика </t>
  </si>
  <si>
    <t>УП.02.01</t>
  </si>
  <si>
    <t>УП.03.01</t>
  </si>
  <si>
    <t>преддипл.практика</t>
  </si>
  <si>
    <t>1. Программа базовой  подготовки</t>
  </si>
  <si>
    <t>Дополнительные, по выбору обучающихся</t>
  </si>
  <si>
    <t>Русский язык и  культура речи</t>
  </si>
  <si>
    <t>0З/5ДЗ/2Э</t>
  </si>
  <si>
    <t>0З/6ДЗ/1Э</t>
  </si>
  <si>
    <t>социально-экономических дисциплин;</t>
  </si>
  <si>
    <t>иностранного языка;</t>
  </si>
  <si>
    <t>инженерной графики;</t>
  </si>
  <si>
    <t>безопасности жизнедеятельности и охраны труда.</t>
  </si>
  <si>
    <r>
      <rPr>
        <sz val="7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учебно-производственное хозяйство;</t>
    </r>
  </si>
  <si>
    <r>
      <rPr>
        <sz val="7"/>
        <rFont val="Times New Roman"/>
        <family val="1"/>
        <charset val="204"/>
      </rPr>
      <t xml:space="preserve">            </t>
    </r>
    <r>
      <rPr>
        <b/>
        <sz val="12"/>
        <rFont val="Times New Roman"/>
        <family val="1"/>
        <charset val="204"/>
      </rPr>
      <t>Полигоны:</t>
    </r>
  </si>
  <si>
    <t xml:space="preserve">        Мастерские:</t>
  </si>
  <si>
    <t xml:space="preserve">                                          Квалификация: техник</t>
  </si>
  <si>
    <t xml:space="preserve">23.02.03 Техническое обслуживание  и ремонт автомобильного транспорта </t>
  </si>
  <si>
    <t>Информатика</t>
  </si>
  <si>
    <t>Электротехника и электроника</t>
  </si>
  <si>
    <t>Правила безопасности дорожного движения</t>
  </si>
  <si>
    <t>Техническое обслуживание  и ремонт автомобильного транспорта</t>
  </si>
  <si>
    <t>МДК.01.02</t>
  </si>
  <si>
    <t>Устройство и ремонт автомобиля</t>
  </si>
  <si>
    <t>Организация деятельности коллектива исполнителей</t>
  </si>
  <si>
    <t>Управление коллективом исполнителей</t>
  </si>
  <si>
    <t>Страхование автомобилей</t>
  </si>
  <si>
    <t>Информационные технологии в профессиональной  деятельности</t>
  </si>
  <si>
    <t>Выполнение работ по профессии Слесарь по ремонту автомобилей</t>
  </si>
  <si>
    <t>0З/2ДЗ/0Э</t>
  </si>
  <si>
    <t>-, -,-,Э,-, Э</t>
  </si>
  <si>
    <t>-,Э, -, Э</t>
  </si>
  <si>
    <r>
      <t xml:space="preserve">Консультации </t>
    </r>
    <r>
      <rPr>
        <sz val="8"/>
        <rFont val="Times New Roman"/>
        <family val="1"/>
        <charset val="204"/>
      </rPr>
      <t xml:space="preserve">по 4 часа на студента в год </t>
    </r>
  </si>
  <si>
    <t>Русский язык</t>
  </si>
  <si>
    <t>Литература</t>
  </si>
  <si>
    <t>Химия</t>
  </si>
  <si>
    <t>Биология</t>
  </si>
  <si>
    <t xml:space="preserve">технический </t>
  </si>
  <si>
    <t>информатики;</t>
  </si>
  <si>
    <t>правил безопасности дорожного движения</t>
  </si>
  <si>
    <t>устройства автомобилей</t>
  </si>
  <si>
    <t>технического обслуживания и ремонта автомобилей</t>
  </si>
  <si>
    <t>технической механики</t>
  </si>
  <si>
    <t>методический</t>
  </si>
  <si>
    <t>электротехники и электроники</t>
  </si>
  <si>
    <t>материаловедения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</si>
  <si>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</si>
  <si>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</si>
  <si>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</si>
  <si>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</si>
  <si>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</si>
  <si>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</si>
  <si>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</si>
  <si>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слесарные</t>
  </si>
  <si>
    <t>токарно-механические</t>
  </si>
  <si>
    <t>кузнечно-сварочные</t>
  </si>
  <si>
    <t>демонтажно-монтажные</t>
  </si>
  <si>
    <t>ДЗ,Э</t>
  </si>
  <si>
    <t>ДЗ,ДЗ</t>
  </si>
  <si>
    <t>ГБПОУ  МО «Коломенский аграрный колледж»</t>
  </si>
  <si>
    <t>Государственного  бюджетного профессионального образовательного учреждения</t>
  </si>
  <si>
    <t>ОП.13</t>
  </si>
  <si>
    <t xml:space="preserve">Основы финансовой грамотности </t>
  </si>
  <si>
    <t>ОП.14</t>
  </si>
  <si>
    <t>З</t>
  </si>
  <si>
    <t xml:space="preserve">Профессиональная адаптация </t>
  </si>
  <si>
    <t>36 в 6 сем на вождение</t>
  </si>
  <si>
    <t>остальное на слесарную практику</t>
  </si>
  <si>
    <t>3-7</t>
  </si>
  <si>
    <t>теоретических недель</t>
  </si>
  <si>
    <t>Основы экономики и предпринимательства</t>
  </si>
  <si>
    <t>1. График учебного процесса</t>
  </si>
  <si>
    <t>курс</t>
  </si>
  <si>
    <t>сентябрь</t>
  </si>
  <si>
    <t>28.09-04.10</t>
  </si>
  <si>
    <t>октябрь</t>
  </si>
  <si>
    <t>ноябрь</t>
  </si>
  <si>
    <t>декабрь</t>
  </si>
  <si>
    <t>28.12-03.01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</si>
  <si>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</si>
  <si>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</si>
  <si>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</si>
  <si>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</si>
  <si>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</si>
  <si>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</si>
  <si>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</si>
  <si>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</si>
  <si>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1      6</t>
  </si>
  <si>
    <t>07 13</t>
  </si>
  <si>
    <t>14  20</t>
  </si>
  <si>
    <t>21 27</t>
  </si>
  <si>
    <t>05 11</t>
  </si>
  <si>
    <t>12 18</t>
  </si>
  <si>
    <t>19 25</t>
  </si>
  <si>
    <t>26 01</t>
  </si>
  <si>
    <t>02 08</t>
  </si>
  <si>
    <t>09 15</t>
  </si>
  <si>
    <t>16 22</t>
  </si>
  <si>
    <t>23 29</t>
  </si>
  <si>
    <t>30    06</t>
  </si>
  <si>
    <t>14 20</t>
  </si>
  <si>
    <t>04 10</t>
  </si>
  <si>
    <t>11 17</t>
  </si>
  <si>
    <t>18 24</t>
  </si>
  <si>
    <t>25 31</t>
  </si>
  <si>
    <t>01 07</t>
  </si>
  <si>
    <t>08 14</t>
  </si>
  <si>
    <t>15 23</t>
  </si>
  <si>
    <t>22 28</t>
  </si>
  <si>
    <t>29 06</t>
  </si>
  <si>
    <t>28 03</t>
  </si>
  <si>
    <t>25 01</t>
  </si>
  <si>
    <t xml:space="preserve">09 15 </t>
  </si>
  <si>
    <t>30 05</t>
  </si>
  <si>
    <t>06 12</t>
  </si>
  <si>
    <t>13 19</t>
  </si>
  <si>
    <t>20 26</t>
  </si>
  <si>
    <t>27 03</t>
  </si>
  <si>
    <t xml:space="preserve">18 24 </t>
  </si>
  <si>
    <t>№ недели</t>
  </si>
  <si>
    <t>К</t>
  </si>
  <si>
    <t>А</t>
  </si>
  <si>
    <t>У</t>
  </si>
  <si>
    <t>П</t>
  </si>
  <si>
    <t>С</t>
  </si>
  <si>
    <t>И</t>
  </si>
  <si>
    <t>*</t>
  </si>
  <si>
    <t>Обозначение:</t>
  </si>
  <si>
    <t xml:space="preserve">Теоретическое </t>
  </si>
  <si>
    <t>Практика для</t>
  </si>
  <si>
    <t>Практика по</t>
  </si>
  <si>
    <t>Практика</t>
  </si>
  <si>
    <t xml:space="preserve">Промежуточная </t>
  </si>
  <si>
    <t>Итоговая</t>
  </si>
  <si>
    <t>обучение</t>
  </si>
  <si>
    <t>получения</t>
  </si>
  <si>
    <t>профилю</t>
  </si>
  <si>
    <t>преддипломная</t>
  </si>
  <si>
    <t>аттестация</t>
  </si>
  <si>
    <t>государственная</t>
  </si>
  <si>
    <t>первичных</t>
  </si>
  <si>
    <t>специальности</t>
  </si>
  <si>
    <t>(квалификационная)</t>
  </si>
  <si>
    <t>профессиональных</t>
  </si>
  <si>
    <t>(технологическая)</t>
  </si>
  <si>
    <t>стажировка</t>
  </si>
  <si>
    <t>навыков(учебная)</t>
  </si>
  <si>
    <t>Т</t>
  </si>
  <si>
    <t xml:space="preserve">           ГБПОУ МО «КОЛОМЕНСКИЙ АГАРНЫЙ КОЛЛЕДЖ»</t>
  </si>
  <si>
    <t>3.  План учебного процесса ТОРАТ 2017 2 курс прием 2016</t>
  </si>
  <si>
    <t>ОУД.14</t>
  </si>
  <si>
    <t>История Подмосковья</t>
  </si>
  <si>
    <t>4, 6</t>
  </si>
  <si>
    <t>1.1</t>
  </si>
  <si>
    <t>1.2</t>
  </si>
  <si>
    <t>2</t>
  </si>
  <si>
    <t>3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</si>
  <si>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</si>
  <si>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Профессиональные модули по ФГОС</t>
  </si>
  <si>
    <t>4</t>
  </si>
  <si>
    <t xml:space="preserve">Введен по заявлению работодателя с целью освоения новых компетенций </t>
  </si>
  <si>
    <t>3.1</t>
  </si>
  <si>
    <t>Введение новых междисциплинарных курсов</t>
  </si>
  <si>
    <t>Дисциплины опщепрофессионального цикла по ФГОС</t>
  </si>
  <si>
    <t>По рекомендации Министерства образования Московской области</t>
  </si>
  <si>
    <t>1.5</t>
  </si>
  <si>
    <t>1.4</t>
  </si>
  <si>
    <t>Введен по заявлению работодателя с целью освоения новых знаний и умений</t>
  </si>
  <si>
    <t>1.3</t>
  </si>
  <si>
    <t xml:space="preserve">ОП.14
Профессиональная адаптация </t>
  </si>
  <si>
    <t>Введение новых дисциплин общепрофессионального цикла</t>
  </si>
  <si>
    <t>Количество часов обязательной аудиторной нагрузки на вариативную часть по специальности 900  часов</t>
  </si>
  <si>
    <t>По специальности 23.02.03 Техническое обслуживание  и ремонт автомобильного транспорта</t>
  </si>
  <si>
    <t>Э</t>
  </si>
  <si>
    <t>0З/6ДЗ/9Э</t>
  </si>
  <si>
    <t>4З/7ДЗ/3Э</t>
  </si>
  <si>
    <t>4З/13ДЗ/12Э</t>
  </si>
  <si>
    <t>4З/35ДЗ/15Э</t>
  </si>
  <si>
    <t>Председатель цикловой комиссии технических</t>
  </si>
  <si>
    <t xml:space="preserve"> дисциплин   </t>
  </si>
  <si>
    <t xml:space="preserve"> Г.В.Рудь</t>
  </si>
  <si>
    <t>«___»____________ 2017г.</t>
  </si>
  <si>
    <t>прием 2016 года, 2 курс</t>
  </si>
  <si>
    <t>программы подготовки специалистов среднего звена</t>
  </si>
  <si>
    <t>23.02.03</t>
  </si>
  <si>
    <t>Председатель цикловой комиссии общеобразовательных  дисциплин</t>
  </si>
  <si>
    <t>Заместитель директора по производственному обучению</t>
  </si>
  <si>
    <t>Председатель цикловой комиссии садово-парковых и ландшафтных дисциплин</t>
  </si>
  <si>
    <t xml:space="preserve">О.А.Каширская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</si>
</sst>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Arial Cyr"/>
      <charset val="204"/>
    </font>
    <font>
      <b/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EEEF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333333"/>
      </right>
      <top style="medium">
        <color indexed="64"/>
      </top>
      <bottom style="thin">
        <color indexed="64"/>
      </bottom>
      <diagonal/>
    </border>
    <border>
      <left/>
      <right style="thin">
        <color rgb="FF333333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344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/>
    <xf numFmtId="0" fontId="5" fillId="0" borderId="6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/>
    <xf numFmtId="0" fontId="18" fillId="0" borderId="0" xfId="0" applyFont="1" applyAlignment="1">
      <alignment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4" fillId="0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6" fillId="0" borderId="12" xfId="0" applyFont="1" applyBorder="1" applyAlignment="1">
      <alignment horizontal="center"/>
    </xf>
    <xf numFmtId="0" fontId="5" fillId="0" borderId="1" xfId="0" applyFont="1" applyBorder="1" applyAlignment="1"/>
    <xf numFmtId="0" fontId="0" fillId="0" borderId="0" xfId="0" applyAlignment="1"/>
    <xf numFmtId="0" fontId="5" fillId="0" borderId="1" xfId="0" applyFont="1" applyBorder="1" applyAlignment="1">
      <alignment horizontal="center" textRotation="90" wrapText="1"/>
    </xf>
    <xf numFmtId="0" fontId="6" fillId="0" borderId="8" xfId="0" applyFont="1" applyBorder="1" applyAlignment="1"/>
    <xf numFmtId="0" fontId="6" fillId="0" borderId="4" xfId="0" applyFont="1" applyBorder="1" applyAlignment="1"/>
    <xf numFmtId="0" fontId="0" fillId="0" borderId="1" xfId="0" applyBorder="1" applyAlignment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2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3"/>
    </xf>
    <xf numFmtId="0" fontId="21" fillId="0" borderId="0" xfId="0" applyFont="1"/>
    <xf numFmtId="0" fontId="21" fillId="0" borderId="0" xfId="0" applyFont="1" applyAlignment="1">
      <alignment horizontal="justify"/>
    </xf>
    <xf numFmtId="0" fontId="23" fillId="0" borderId="0" xfId="0" applyFont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14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4" xfId="0" applyFont="1" applyBorder="1"/>
    <xf numFmtId="0" fontId="0" fillId="0" borderId="20" xfId="0" applyBorder="1" applyAlignment="1"/>
    <xf numFmtId="0" fontId="8" fillId="0" borderId="20" xfId="0" applyFont="1" applyBorder="1" applyAlignment="1"/>
    <xf numFmtId="0" fontId="0" fillId="4" borderId="0" xfId="0" applyFill="1" applyAlignment="1"/>
    <xf numFmtId="0" fontId="2" fillId="4" borderId="0" xfId="0" applyFont="1" applyFill="1" applyAlignment="1">
      <alignment horizontal="center"/>
    </xf>
    <xf numFmtId="0" fontId="6" fillId="0" borderId="1" xfId="0" applyFont="1" applyBorder="1"/>
    <xf numFmtId="0" fontId="4" fillId="2" borderId="2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2" xfId="0" applyFont="1" applyFill="1" applyBorder="1" applyAlignment="1"/>
    <xf numFmtId="49" fontId="9" fillId="0" borderId="22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/>
    <xf numFmtId="49" fontId="9" fillId="0" borderId="2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/>
    <xf numFmtId="0" fontId="5" fillId="0" borderId="19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49" fontId="25" fillId="0" borderId="23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/>
    <xf numFmtId="0" fontId="20" fillId="0" borderId="25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25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wrapText="1"/>
    </xf>
    <xf numFmtId="49" fontId="9" fillId="0" borderId="26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/>
    <xf numFmtId="49" fontId="25" fillId="0" borderId="22" xfId="0" applyNumberFormat="1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>
      <alignment horizontal="center" vertical="center"/>
    </xf>
    <xf numFmtId="0" fontId="19" fillId="0" borderId="0" xfId="0" applyFont="1"/>
    <xf numFmtId="0" fontId="12" fillId="0" borderId="0" xfId="0" applyFont="1" applyAlignment="1">
      <alignment horizontal="center"/>
    </xf>
    <xf numFmtId="0" fontId="6" fillId="0" borderId="9" xfId="0" applyFont="1" applyFill="1" applyBorder="1" applyAlignment="1"/>
    <xf numFmtId="0" fontId="6" fillId="0" borderId="15" xfId="0" applyFont="1" applyBorder="1" applyAlignment="1">
      <alignment wrapText="1"/>
    </xf>
    <xf numFmtId="0" fontId="0" fillId="0" borderId="14" xfId="0" applyBorder="1" applyAlignment="1"/>
    <xf numFmtId="0" fontId="0" fillId="3" borderId="14" xfId="0" applyFill="1" applyBorder="1" applyAlignment="1"/>
    <xf numFmtId="0" fontId="6" fillId="0" borderId="14" xfId="0" applyFont="1" applyBorder="1" applyAlignment="1"/>
    <xf numFmtId="49" fontId="25" fillId="0" borderId="26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49" fontId="25" fillId="0" borderId="27" xfId="0" applyNumberFormat="1" applyFont="1" applyFill="1" applyBorder="1" applyAlignment="1" applyProtection="1">
      <alignment horizontal="center" vertical="center"/>
      <protection locked="0"/>
    </xf>
    <xf numFmtId="49" fontId="25" fillId="0" borderId="1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/>
    <xf numFmtId="0" fontId="0" fillId="0" borderId="2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/>
    <xf numFmtId="0" fontId="5" fillId="0" borderId="16" xfId="0" applyFont="1" applyBorder="1"/>
    <xf numFmtId="0" fontId="5" fillId="0" borderId="18" xfId="0" applyFont="1" applyBorder="1"/>
    <xf numFmtId="0" fontId="6" fillId="0" borderId="7" xfId="0" applyFont="1" applyBorder="1"/>
    <xf numFmtId="0" fontId="6" fillId="0" borderId="12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/>
    <xf numFmtId="0" fontId="6" fillId="0" borderId="19" xfId="0" applyFont="1" applyBorder="1"/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27" fillId="0" borderId="32" xfId="0" applyNumberFormat="1" applyFont="1" applyBorder="1" applyAlignment="1" applyProtection="1">
      <alignment horizontal="center"/>
      <protection locked="0"/>
    </xf>
    <xf numFmtId="49" fontId="27" fillId="0" borderId="32" xfId="0" applyNumberFormat="1" applyFont="1" applyBorder="1" applyAlignment="1" applyProtection="1">
      <alignment horizontal="center" vertical="center"/>
      <protection locked="0"/>
    </xf>
    <xf numFmtId="49" fontId="27" fillId="0" borderId="33" xfId="0" applyNumberFormat="1" applyFont="1" applyBorder="1" applyAlignment="1" applyProtection="1">
      <alignment horizontal="center" vertical="center"/>
      <protection locked="0"/>
    </xf>
    <xf numFmtId="49" fontId="27" fillId="0" borderId="34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3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/>
    <xf numFmtId="49" fontId="9" fillId="0" borderId="30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9" xfId="0" applyBorder="1" applyAlignment="1"/>
    <xf numFmtId="0" fontId="0" fillId="0" borderId="3" xfId="0" applyBorder="1"/>
    <xf numFmtId="0" fontId="2" fillId="0" borderId="1" xfId="0" applyFont="1" applyBorder="1" applyAlignment="1"/>
    <xf numFmtId="0" fontId="3" fillId="5" borderId="1" xfId="0" applyFont="1" applyFill="1" applyBorder="1" applyAlignment="1">
      <alignment horizontal="center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left" wrapText="1"/>
    </xf>
    <xf numFmtId="0" fontId="5" fillId="6" borderId="15" xfId="0" applyFont="1" applyFill="1" applyBorder="1" applyAlignment="1">
      <alignment horizontal="left" wrapText="1"/>
    </xf>
    <xf numFmtId="0" fontId="5" fillId="6" borderId="19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7" fillId="6" borderId="0" xfId="0" applyFont="1" applyFill="1"/>
    <xf numFmtId="0" fontId="5" fillId="6" borderId="11" xfId="0" applyFont="1" applyFill="1" applyBorder="1" applyAlignment="1">
      <alignment wrapText="1"/>
    </xf>
    <xf numFmtId="0" fontId="5" fillId="6" borderId="16" xfId="0" applyFont="1" applyFill="1" applyBorder="1" applyAlignment="1">
      <alignment wrapText="1"/>
    </xf>
    <xf numFmtId="0" fontId="5" fillId="6" borderId="18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" fillId="6" borderId="0" xfId="0" applyFont="1" applyFill="1"/>
    <xf numFmtId="0" fontId="5" fillId="6" borderId="29" xfId="0" applyFont="1" applyFill="1" applyBorder="1" applyAlignment="1">
      <alignment horizontal="center"/>
    </xf>
    <xf numFmtId="0" fontId="5" fillId="6" borderId="13" xfId="0" applyFont="1" applyFill="1" applyBorder="1" applyAlignment="1">
      <alignment wrapText="1"/>
    </xf>
    <xf numFmtId="0" fontId="5" fillId="6" borderId="15" xfId="0" applyFont="1" applyFill="1" applyBorder="1" applyAlignment="1">
      <alignment wrapText="1"/>
    </xf>
    <xf numFmtId="0" fontId="5" fillId="6" borderId="15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6" xfId="0" applyFont="1" applyFill="1" applyBorder="1" applyAlignment="1">
      <alignment wrapText="1"/>
    </xf>
    <xf numFmtId="0" fontId="5" fillId="7" borderId="18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" fillId="7" borderId="0" xfId="0" applyFont="1" applyFill="1"/>
    <xf numFmtId="0" fontId="5" fillId="7" borderId="6" xfId="0" applyFont="1" applyFill="1" applyBorder="1" applyAlignment="1">
      <alignment horizontal="center"/>
    </xf>
    <xf numFmtId="0" fontId="5" fillId="7" borderId="15" xfId="0" applyFont="1" applyFill="1" applyBorder="1" applyAlignment="1"/>
    <xf numFmtId="0" fontId="5" fillId="7" borderId="19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5" fillId="6" borderId="4" xfId="0" applyFont="1" applyFill="1" applyBorder="1" applyAlignment="1"/>
    <xf numFmtId="0" fontId="5" fillId="6" borderId="2" xfId="0" applyFont="1" applyFill="1" applyBorder="1" applyAlignment="1"/>
    <xf numFmtId="0" fontId="5" fillId="6" borderId="1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0" xfId="0" applyFont="1" applyFill="1"/>
    <xf numFmtId="0" fontId="5" fillId="8" borderId="5" xfId="0" applyFont="1" applyFill="1" applyBorder="1" applyAlignment="1">
      <alignment horizontal="center"/>
    </xf>
    <xf numFmtId="0" fontId="6" fillId="8" borderId="13" xfId="0" applyFont="1" applyFill="1" applyBorder="1" applyAlignment="1">
      <alignment wrapText="1"/>
    </xf>
    <xf numFmtId="0" fontId="6" fillId="8" borderId="15" xfId="0" applyFont="1" applyFill="1" applyBorder="1" applyAlignment="1">
      <alignment wrapText="1"/>
    </xf>
    <xf numFmtId="0" fontId="5" fillId="8" borderId="19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1" fillId="8" borderId="0" xfId="0" applyFont="1" applyFill="1"/>
    <xf numFmtId="0" fontId="6" fillId="8" borderId="16" xfId="0" applyFont="1" applyFill="1" applyBorder="1" applyAlignment="1">
      <alignment wrapText="1"/>
    </xf>
    <xf numFmtId="0" fontId="5" fillId="8" borderId="18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Border="1"/>
    <xf numFmtId="16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/>
    <xf numFmtId="0" fontId="37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6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5" fillId="0" borderId="15" xfId="0" applyFont="1" applyBorder="1"/>
    <xf numFmtId="0" fontId="6" fillId="0" borderId="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49" fontId="27" fillId="0" borderId="38" xfId="0" applyNumberFormat="1" applyFont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/>
    <xf numFmtId="0" fontId="43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9" fontId="27" fillId="0" borderId="39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center"/>
    </xf>
    <xf numFmtId="0" fontId="6" fillId="0" borderId="25" xfId="0" applyFont="1" applyBorder="1"/>
    <xf numFmtId="0" fontId="1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0" xfId="0" applyFont="1" applyFill="1"/>
    <xf numFmtId="0" fontId="6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27" fillId="0" borderId="2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5" fillId="0" borderId="3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textRotation="180"/>
    </xf>
    <xf numFmtId="49" fontId="3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12" xfId="0" applyFont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textRotation="90"/>
    </xf>
    <xf numFmtId="0" fontId="0" fillId="0" borderId="2" xfId="0" applyBorder="1" applyAlignment="1"/>
    <xf numFmtId="0" fontId="5" fillId="0" borderId="1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BEEEF8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9525</xdr:colOff>
      <xdr:row>57</xdr:row>
      <xdr:rowOff>127634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7134225" cy="10357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sqref="A1:A55"/>
    </sheetView>
  </sheetViews>
  <sheetFormatPr defaultRowHeight="12.75" x14ac:dyDescent="0.2"/>
  <cols>
    <col min="1" max="1" width="106.85546875" customWidth="1"/>
  </cols>
  <sheetData>
    <row r="1" spans="1:1" ht="15.75" x14ac:dyDescent="0.25">
      <c r="A1" s="16" t="s">
        <v>86</v>
      </c>
    </row>
    <row r="2" spans="1:1" ht="15.75" x14ac:dyDescent="0.25">
      <c r="A2" s="16" t="s">
        <v>95</v>
      </c>
    </row>
    <row r="3" spans="1:1" ht="15.75" x14ac:dyDescent="0.25">
      <c r="A3" s="16" t="s">
        <v>246</v>
      </c>
    </row>
    <row r="4" spans="1:1" ht="15.75" x14ac:dyDescent="0.25">
      <c r="A4" s="16" t="s">
        <v>96</v>
      </c>
    </row>
    <row r="5" spans="1:1" ht="15.75" x14ac:dyDescent="0.25">
      <c r="A5" s="16" t="s">
        <v>368</v>
      </c>
    </row>
    <row r="6" spans="1:1" ht="15.75" x14ac:dyDescent="0.25">
      <c r="A6" s="16"/>
    </row>
    <row r="7" spans="1:1" ht="15.75" x14ac:dyDescent="0.25">
      <c r="A7" s="16"/>
    </row>
    <row r="8" spans="1:1" ht="15.75" x14ac:dyDescent="0.25">
      <c r="A8" s="17"/>
    </row>
    <row r="9" spans="1:1" ht="15.75" x14ac:dyDescent="0.25">
      <c r="A9" s="17"/>
    </row>
    <row r="10" spans="1:1" ht="15.75" x14ac:dyDescent="0.25">
      <c r="A10" s="18" t="s">
        <v>87</v>
      </c>
    </row>
    <row r="11" spans="1:1" ht="15.75" x14ac:dyDescent="0.25">
      <c r="A11" s="19" t="s">
        <v>370</v>
      </c>
    </row>
    <row r="12" spans="1:1" ht="15.75" x14ac:dyDescent="0.25">
      <c r="A12" s="20"/>
    </row>
    <row r="13" spans="1:1" ht="15.75" x14ac:dyDescent="0.25">
      <c r="A13" s="159" t="s">
        <v>247</v>
      </c>
    </row>
    <row r="14" spans="1:1" ht="15.75" x14ac:dyDescent="0.25">
      <c r="A14" s="159" t="s">
        <v>88</v>
      </c>
    </row>
    <row r="15" spans="1:1" ht="15.75" x14ac:dyDescent="0.25">
      <c r="A15" s="20" t="s">
        <v>89</v>
      </c>
    </row>
    <row r="16" spans="1:1" ht="15.75" x14ac:dyDescent="0.25">
      <c r="A16" s="20" t="s">
        <v>90</v>
      </c>
    </row>
    <row r="17" spans="1:1" ht="15.75" x14ac:dyDescent="0.25">
      <c r="A17" s="20" t="s">
        <v>204</v>
      </c>
    </row>
    <row r="18" spans="1:1" ht="15.75" x14ac:dyDescent="0.25">
      <c r="A18" s="20" t="s">
        <v>91</v>
      </c>
    </row>
    <row r="19" spans="1:1" ht="15.75" x14ac:dyDescent="0.25">
      <c r="A19" s="160" t="s">
        <v>369</v>
      </c>
    </row>
    <row r="20" spans="1:1" ht="15.75" x14ac:dyDescent="0.25">
      <c r="A20" s="21"/>
    </row>
    <row r="21" spans="1:1" ht="15.75" x14ac:dyDescent="0.25">
      <c r="A21" s="20"/>
    </row>
    <row r="22" spans="1:1" ht="15.75" x14ac:dyDescent="0.25">
      <c r="A22" s="22" t="s">
        <v>203</v>
      </c>
    </row>
    <row r="23" spans="1:1" ht="15.75" x14ac:dyDescent="0.25">
      <c r="A23" s="22" t="s">
        <v>92</v>
      </c>
    </row>
    <row r="24" spans="1:1" ht="15.75" x14ac:dyDescent="0.25">
      <c r="A24" s="22" t="s">
        <v>125</v>
      </c>
    </row>
    <row r="25" spans="1:1" ht="15.75" x14ac:dyDescent="0.25">
      <c r="A25" s="22" t="s">
        <v>93</v>
      </c>
    </row>
    <row r="26" spans="1:1" ht="15.75" x14ac:dyDescent="0.25">
      <c r="A26" s="23" t="s">
        <v>94</v>
      </c>
    </row>
    <row r="27" spans="1:1" ht="15.75" x14ac:dyDescent="0.25">
      <c r="A27" s="116" t="s">
        <v>224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selection activeCell="H20" sqref="H20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24"/>
      <c r="B1" s="288" t="s">
        <v>97</v>
      </c>
      <c r="C1" s="288"/>
      <c r="D1" s="288"/>
      <c r="E1" s="288"/>
      <c r="F1" s="288"/>
      <c r="G1" s="288"/>
      <c r="H1" s="288"/>
      <c r="I1" s="25"/>
    </row>
    <row r="2" spans="1:9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9" ht="31.5" customHeight="1" x14ac:dyDescent="0.2">
      <c r="A3" s="289" t="s">
        <v>98</v>
      </c>
      <c r="B3" s="291" t="s">
        <v>99</v>
      </c>
      <c r="C3" s="286" t="s">
        <v>28</v>
      </c>
      <c r="D3" s="293" t="s">
        <v>29</v>
      </c>
      <c r="E3" s="294"/>
      <c r="F3" s="286" t="s">
        <v>100</v>
      </c>
      <c r="G3" s="286" t="s">
        <v>64</v>
      </c>
      <c r="H3" s="286" t="s">
        <v>101</v>
      </c>
      <c r="I3" s="286" t="s">
        <v>102</v>
      </c>
    </row>
    <row r="4" spans="1:9" ht="47.25" x14ac:dyDescent="0.2">
      <c r="A4" s="290"/>
      <c r="B4" s="292"/>
      <c r="C4" s="287"/>
      <c r="D4" s="26" t="s">
        <v>103</v>
      </c>
      <c r="E4" s="26" t="s">
        <v>104</v>
      </c>
      <c r="F4" s="287"/>
      <c r="G4" s="287"/>
      <c r="H4" s="287"/>
      <c r="I4" s="287"/>
    </row>
    <row r="5" spans="1:9" ht="15.75" x14ac:dyDescent="0.2">
      <c r="A5" s="27" t="s">
        <v>105</v>
      </c>
      <c r="B5" s="28">
        <v>39</v>
      </c>
      <c r="C5" s="28"/>
      <c r="D5" s="28"/>
      <c r="E5" s="28"/>
      <c r="F5" s="28">
        <v>2</v>
      </c>
      <c r="G5" s="28"/>
      <c r="H5" s="28">
        <v>11</v>
      </c>
      <c r="I5" s="28">
        <f>SUM(B5:H5)</f>
        <v>52</v>
      </c>
    </row>
    <row r="6" spans="1:9" ht="15.75" x14ac:dyDescent="0.2">
      <c r="A6" s="27" t="s">
        <v>106</v>
      </c>
      <c r="B6" s="28">
        <v>34</v>
      </c>
      <c r="C6" s="28">
        <v>6</v>
      </c>
      <c r="D6" s="28"/>
      <c r="E6" s="28"/>
      <c r="F6" s="114">
        <v>1</v>
      </c>
      <c r="G6" s="28"/>
      <c r="H6" s="28">
        <v>11</v>
      </c>
      <c r="I6" s="28">
        <f>SUM(B6:H6)</f>
        <v>52</v>
      </c>
    </row>
    <row r="7" spans="1:9" ht="15.75" x14ac:dyDescent="0.2">
      <c r="A7" s="27" t="s">
        <v>107</v>
      </c>
      <c r="B7" s="28">
        <v>31</v>
      </c>
      <c r="C7" s="28">
        <v>7</v>
      </c>
      <c r="D7" s="28">
        <v>2</v>
      </c>
      <c r="E7" s="28" t="s">
        <v>108</v>
      </c>
      <c r="F7" s="114">
        <v>2</v>
      </c>
      <c r="G7" s="28"/>
      <c r="H7" s="28">
        <v>10</v>
      </c>
      <c r="I7" s="28">
        <f>SUM(B7:H7)</f>
        <v>52</v>
      </c>
    </row>
    <row r="8" spans="1:9" ht="15.75" x14ac:dyDescent="0.2">
      <c r="A8" s="27" t="s">
        <v>109</v>
      </c>
      <c r="B8" s="28">
        <v>18</v>
      </c>
      <c r="C8" s="28">
        <v>1</v>
      </c>
      <c r="D8" s="28">
        <v>10</v>
      </c>
      <c r="E8" s="28">
        <v>4</v>
      </c>
      <c r="F8" s="114">
        <v>2</v>
      </c>
      <c r="G8" s="28">
        <v>6</v>
      </c>
      <c r="H8" s="28">
        <v>2</v>
      </c>
      <c r="I8" s="28">
        <f>SUM(B8:H8)</f>
        <v>43</v>
      </c>
    </row>
    <row r="9" spans="1:9" ht="15.75" x14ac:dyDescent="0.2">
      <c r="A9" s="29" t="s">
        <v>60</v>
      </c>
      <c r="B9" s="30">
        <f t="shared" ref="B9:I9" si="0">SUM(B5:B8)</f>
        <v>122</v>
      </c>
      <c r="C9" s="30">
        <f t="shared" si="0"/>
        <v>14</v>
      </c>
      <c r="D9" s="30">
        <f t="shared" si="0"/>
        <v>12</v>
      </c>
      <c r="E9" s="30">
        <f t="shared" si="0"/>
        <v>4</v>
      </c>
      <c r="F9" s="30">
        <f t="shared" si="0"/>
        <v>7</v>
      </c>
      <c r="G9" s="30">
        <f t="shared" si="0"/>
        <v>6</v>
      </c>
      <c r="H9" s="30">
        <f t="shared" si="0"/>
        <v>34</v>
      </c>
      <c r="I9" s="30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"/>
  <sheetViews>
    <sheetView view="pageBreakPreview" zoomScale="75" zoomScaleNormal="75" zoomScaleSheetLayoutView="75" zoomScalePageLayoutView="75" workbookViewId="0">
      <selection activeCell="T7" sqref="T7:T8"/>
    </sheetView>
  </sheetViews>
  <sheetFormatPr defaultRowHeight="12.75" x14ac:dyDescent="0.2"/>
  <cols>
    <col min="1" max="1" width="9.140625" style="219" customWidth="1"/>
    <col min="2" max="7" width="4" style="219" customWidth="1"/>
    <col min="8" max="8" width="4.85546875" style="219" customWidth="1"/>
    <col min="9" max="29" width="4" style="219" customWidth="1"/>
    <col min="30" max="30" width="5.140625" style="219" customWidth="1"/>
    <col min="31" max="53" width="4" style="219" customWidth="1"/>
    <col min="257" max="257" width="9.140625" customWidth="1"/>
    <col min="258" max="263" width="4" customWidth="1"/>
    <col min="264" max="264" width="4.85546875" customWidth="1"/>
    <col min="265" max="285" width="4" customWidth="1"/>
    <col min="286" max="286" width="5.140625" customWidth="1"/>
    <col min="287" max="309" width="4" customWidth="1"/>
    <col min="513" max="513" width="9.140625" customWidth="1"/>
    <col min="514" max="519" width="4" customWidth="1"/>
    <col min="520" max="520" width="4.85546875" customWidth="1"/>
    <col min="521" max="541" width="4" customWidth="1"/>
    <col min="542" max="542" width="5.140625" customWidth="1"/>
    <col min="543" max="565" width="4" customWidth="1"/>
    <col min="769" max="769" width="9.140625" customWidth="1"/>
    <col min="770" max="775" width="4" customWidth="1"/>
    <col min="776" max="776" width="4.85546875" customWidth="1"/>
    <col min="777" max="797" width="4" customWidth="1"/>
    <col min="798" max="798" width="5.140625" customWidth="1"/>
    <col min="799" max="821" width="4" customWidth="1"/>
    <col min="1025" max="1025" width="9.140625" customWidth="1"/>
    <col min="1026" max="1031" width="4" customWidth="1"/>
    <col min="1032" max="1032" width="4.85546875" customWidth="1"/>
    <col min="1033" max="1053" width="4" customWidth="1"/>
    <col min="1054" max="1054" width="5.140625" customWidth="1"/>
    <col min="1055" max="1077" width="4" customWidth="1"/>
    <col min="1281" max="1281" width="9.140625" customWidth="1"/>
    <col min="1282" max="1287" width="4" customWidth="1"/>
    <col min="1288" max="1288" width="4.85546875" customWidth="1"/>
    <col min="1289" max="1309" width="4" customWidth="1"/>
    <col min="1310" max="1310" width="5.140625" customWidth="1"/>
    <col min="1311" max="1333" width="4" customWidth="1"/>
    <col min="1537" max="1537" width="9.140625" customWidth="1"/>
    <col min="1538" max="1543" width="4" customWidth="1"/>
    <col min="1544" max="1544" width="4.85546875" customWidth="1"/>
    <col min="1545" max="1565" width="4" customWidth="1"/>
    <col min="1566" max="1566" width="5.140625" customWidth="1"/>
    <col min="1567" max="1589" width="4" customWidth="1"/>
    <col min="1793" max="1793" width="9.140625" customWidth="1"/>
    <col min="1794" max="1799" width="4" customWidth="1"/>
    <col min="1800" max="1800" width="4.85546875" customWidth="1"/>
    <col min="1801" max="1821" width="4" customWidth="1"/>
    <col min="1822" max="1822" width="5.140625" customWidth="1"/>
    <col min="1823" max="1845" width="4" customWidth="1"/>
    <col min="2049" max="2049" width="9.140625" customWidth="1"/>
    <col min="2050" max="2055" width="4" customWidth="1"/>
    <col min="2056" max="2056" width="4.85546875" customWidth="1"/>
    <col min="2057" max="2077" width="4" customWidth="1"/>
    <col min="2078" max="2078" width="5.140625" customWidth="1"/>
    <col min="2079" max="2101" width="4" customWidth="1"/>
    <col min="2305" max="2305" width="9.140625" customWidth="1"/>
    <col min="2306" max="2311" width="4" customWidth="1"/>
    <col min="2312" max="2312" width="4.85546875" customWidth="1"/>
    <col min="2313" max="2333" width="4" customWidth="1"/>
    <col min="2334" max="2334" width="5.140625" customWidth="1"/>
    <col min="2335" max="2357" width="4" customWidth="1"/>
    <col min="2561" max="2561" width="9.140625" customWidth="1"/>
    <col min="2562" max="2567" width="4" customWidth="1"/>
    <col min="2568" max="2568" width="4.85546875" customWidth="1"/>
    <col min="2569" max="2589" width="4" customWidth="1"/>
    <col min="2590" max="2590" width="5.140625" customWidth="1"/>
    <col min="2591" max="2613" width="4" customWidth="1"/>
    <col min="2817" max="2817" width="9.140625" customWidth="1"/>
    <col min="2818" max="2823" width="4" customWidth="1"/>
    <col min="2824" max="2824" width="4.85546875" customWidth="1"/>
    <col min="2825" max="2845" width="4" customWidth="1"/>
    <col min="2846" max="2846" width="5.140625" customWidth="1"/>
    <col min="2847" max="2869" width="4" customWidth="1"/>
    <col min="3073" max="3073" width="9.140625" customWidth="1"/>
    <col min="3074" max="3079" width="4" customWidth="1"/>
    <col min="3080" max="3080" width="4.85546875" customWidth="1"/>
    <col min="3081" max="3101" width="4" customWidth="1"/>
    <col min="3102" max="3102" width="5.140625" customWidth="1"/>
    <col min="3103" max="3125" width="4" customWidth="1"/>
    <col min="3329" max="3329" width="9.140625" customWidth="1"/>
    <col min="3330" max="3335" width="4" customWidth="1"/>
    <col min="3336" max="3336" width="4.85546875" customWidth="1"/>
    <col min="3337" max="3357" width="4" customWidth="1"/>
    <col min="3358" max="3358" width="5.140625" customWidth="1"/>
    <col min="3359" max="3381" width="4" customWidth="1"/>
    <col min="3585" max="3585" width="9.140625" customWidth="1"/>
    <col min="3586" max="3591" width="4" customWidth="1"/>
    <col min="3592" max="3592" width="4.85546875" customWidth="1"/>
    <col min="3593" max="3613" width="4" customWidth="1"/>
    <col min="3614" max="3614" width="5.140625" customWidth="1"/>
    <col min="3615" max="3637" width="4" customWidth="1"/>
    <col min="3841" max="3841" width="9.140625" customWidth="1"/>
    <col min="3842" max="3847" width="4" customWidth="1"/>
    <col min="3848" max="3848" width="4.85546875" customWidth="1"/>
    <col min="3849" max="3869" width="4" customWidth="1"/>
    <col min="3870" max="3870" width="5.140625" customWidth="1"/>
    <col min="3871" max="3893" width="4" customWidth="1"/>
    <col min="4097" max="4097" width="9.140625" customWidth="1"/>
    <col min="4098" max="4103" width="4" customWidth="1"/>
    <col min="4104" max="4104" width="4.85546875" customWidth="1"/>
    <col min="4105" max="4125" width="4" customWidth="1"/>
    <col min="4126" max="4126" width="5.140625" customWidth="1"/>
    <col min="4127" max="4149" width="4" customWidth="1"/>
    <col min="4353" max="4353" width="9.140625" customWidth="1"/>
    <col min="4354" max="4359" width="4" customWidth="1"/>
    <col min="4360" max="4360" width="4.85546875" customWidth="1"/>
    <col min="4361" max="4381" width="4" customWidth="1"/>
    <col min="4382" max="4382" width="5.140625" customWidth="1"/>
    <col min="4383" max="4405" width="4" customWidth="1"/>
    <col min="4609" max="4609" width="9.140625" customWidth="1"/>
    <col min="4610" max="4615" width="4" customWidth="1"/>
    <col min="4616" max="4616" width="4.85546875" customWidth="1"/>
    <col min="4617" max="4637" width="4" customWidth="1"/>
    <col min="4638" max="4638" width="5.140625" customWidth="1"/>
    <col min="4639" max="4661" width="4" customWidth="1"/>
    <col min="4865" max="4865" width="9.140625" customWidth="1"/>
    <col min="4866" max="4871" width="4" customWidth="1"/>
    <col min="4872" max="4872" width="4.85546875" customWidth="1"/>
    <col min="4873" max="4893" width="4" customWidth="1"/>
    <col min="4894" max="4894" width="5.140625" customWidth="1"/>
    <col min="4895" max="4917" width="4" customWidth="1"/>
    <col min="5121" max="5121" width="9.140625" customWidth="1"/>
    <col min="5122" max="5127" width="4" customWidth="1"/>
    <col min="5128" max="5128" width="4.85546875" customWidth="1"/>
    <col min="5129" max="5149" width="4" customWidth="1"/>
    <col min="5150" max="5150" width="5.140625" customWidth="1"/>
    <col min="5151" max="5173" width="4" customWidth="1"/>
    <col min="5377" max="5377" width="9.140625" customWidth="1"/>
    <col min="5378" max="5383" width="4" customWidth="1"/>
    <col min="5384" max="5384" width="4.85546875" customWidth="1"/>
    <col min="5385" max="5405" width="4" customWidth="1"/>
    <col min="5406" max="5406" width="5.140625" customWidth="1"/>
    <col min="5407" max="5429" width="4" customWidth="1"/>
    <col min="5633" max="5633" width="9.140625" customWidth="1"/>
    <col min="5634" max="5639" width="4" customWidth="1"/>
    <col min="5640" max="5640" width="4.85546875" customWidth="1"/>
    <col min="5641" max="5661" width="4" customWidth="1"/>
    <col min="5662" max="5662" width="5.140625" customWidth="1"/>
    <col min="5663" max="5685" width="4" customWidth="1"/>
    <col min="5889" max="5889" width="9.140625" customWidth="1"/>
    <col min="5890" max="5895" width="4" customWidth="1"/>
    <col min="5896" max="5896" width="4.85546875" customWidth="1"/>
    <col min="5897" max="5917" width="4" customWidth="1"/>
    <col min="5918" max="5918" width="5.140625" customWidth="1"/>
    <col min="5919" max="5941" width="4" customWidth="1"/>
    <col min="6145" max="6145" width="9.140625" customWidth="1"/>
    <col min="6146" max="6151" width="4" customWidth="1"/>
    <col min="6152" max="6152" width="4.85546875" customWidth="1"/>
    <col min="6153" max="6173" width="4" customWidth="1"/>
    <col min="6174" max="6174" width="5.140625" customWidth="1"/>
    <col min="6175" max="6197" width="4" customWidth="1"/>
    <col min="6401" max="6401" width="9.140625" customWidth="1"/>
    <col min="6402" max="6407" width="4" customWidth="1"/>
    <col min="6408" max="6408" width="4.85546875" customWidth="1"/>
    <col min="6409" max="6429" width="4" customWidth="1"/>
    <col min="6430" max="6430" width="5.140625" customWidth="1"/>
    <col min="6431" max="6453" width="4" customWidth="1"/>
    <col min="6657" max="6657" width="9.140625" customWidth="1"/>
    <col min="6658" max="6663" width="4" customWidth="1"/>
    <col min="6664" max="6664" width="4.85546875" customWidth="1"/>
    <col min="6665" max="6685" width="4" customWidth="1"/>
    <col min="6686" max="6686" width="5.140625" customWidth="1"/>
    <col min="6687" max="6709" width="4" customWidth="1"/>
    <col min="6913" max="6913" width="9.140625" customWidth="1"/>
    <col min="6914" max="6919" width="4" customWidth="1"/>
    <col min="6920" max="6920" width="4.85546875" customWidth="1"/>
    <col min="6921" max="6941" width="4" customWidth="1"/>
    <col min="6942" max="6942" width="5.140625" customWidth="1"/>
    <col min="6943" max="6965" width="4" customWidth="1"/>
    <col min="7169" max="7169" width="9.140625" customWidth="1"/>
    <col min="7170" max="7175" width="4" customWidth="1"/>
    <col min="7176" max="7176" width="4.85546875" customWidth="1"/>
    <col min="7177" max="7197" width="4" customWidth="1"/>
    <col min="7198" max="7198" width="5.140625" customWidth="1"/>
    <col min="7199" max="7221" width="4" customWidth="1"/>
    <col min="7425" max="7425" width="9.140625" customWidth="1"/>
    <col min="7426" max="7431" width="4" customWidth="1"/>
    <col min="7432" max="7432" width="4.85546875" customWidth="1"/>
    <col min="7433" max="7453" width="4" customWidth="1"/>
    <col min="7454" max="7454" width="5.140625" customWidth="1"/>
    <col min="7455" max="7477" width="4" customWidth="1"/>
    <col min="7681" max="7681" width="9.140625" customWidth="1"/>
    <col min="7682" max="7687" width="4" customWidth="1"/>
    <col min="7688" max="7688" width="4.85546875" customWidth="1"/>
    <col min="7689" max="7709" width="4" customWidth="1"/>
    <col min="7710" max="7710" width="5.140625" customWidth="1"/>
    <col min="7711" max="7733" width="4" customWidth="1"/>
    <col min="7937" max="7937" width="9.140625" customWidth="1"/>
    <col min="7938" max="7943" width="4" customWidth="1"/>
    <col min="7944" max="7944" width="4.85546875" customWidth="1"/>
    <col min="7945" max="7965" width="4" customWidth="1"/>
    <col min="7966" max="7966" width="5.140625" customWidth="1"/>
    <col min="7967" max="7989" width="4" customWidth="1"/>
    <col min="8193" max="8193" width="9.140625" customWidth="1"/>
    <col min="8194" max="8199" width="4" customWidth="1"/>
    <col min="8200" max="8200" width="4.85546875" customWidth="1"/>
    <col min="8201" max="8221" width="4" customWidth="1"/>
    <col min="8222" max="8222" width="5.140625" customWidth="1"/>
    <col min="8223" max="8245" width="4" customWidth="1"/>
    <col min="8449" max="8449" width="9.140625" customWidth="1"/>
    <col min="8450" max="8455" width="4" customWidth="1"/>
    <col min="8456" max="8456" width="4.85546875" customWidth="1"/>
    <col min="8457" max="8477" width="4" customWidth="1"/>
    <col min="8478" max="8478" width="5.140625" customWidth="1"/>
    <col min="8479" max="8501" width="4" customWidth="1"/>
    <col min="8705" max="8705" width="9.140625" customWidth="1"/>
    <col min="8706" max="8711" width="4" customWidth="1"/>
    <col min="8712" max="8712" width="4.85546875" customWidth="1"/>
    <col min="8713" max="8733" width="4" customWidth="1"/>
    <col min="8734" max="8734" width="5.140625" customWidth="1"/>
    <col min="8735" max="8757" width="4" customWidth="1"/>
    <col min="8961" max="8961" width="9.140625" customWidth="1"/>
    <col min="8962" max="8967" width="4" customWidth="1"/>
    <col min="8968" max="8968" width="4.85546875" customWidth="1"/>
    <col min="8969" max="8989" width="4" customWidth="1"/>
    <col min="8990" max="8990" width="5.140625" customWidth="1"/>
    <col min="8991" max="9013" width="4" customWidth="1"/>
    <col min="9217" max="9217" width="9.140625" customWidth="1"/>
    <col min="9218" max="9223" width="4" customWidth="1"/>
    <col min="9224" max="9224" width="4.85546875" customWidth="1"/>
    <col min="9225" max="9245" width="4" customWidth="1"/>
    <col min="9246" max="9246" width="5.140625" customWidth="1"/>
    <col min="9247" max="9269" width="4" customWidth="1"/>
    <col min="9473" max="9473" width="9.140625" customWidth="1"/>
    <col min="9474" max="9479" width="4" customWidth="1"/>
    <col min="9480" max="9480" width="4.85546875" customWidth="1"/>
    <col min="9481" max="9501" width="4" customWidth="1"/>
    <col min="9502" max="9502" width="5.140625" customWidth="1"/>
    <col min="9503" max="9525" width="4" customWidth="1"/>
    <col min="9729" max="9729" width="9.140625" customWidth="1"/>
    <col min="9730" max="9735" width="4" customWidth="1"/>
    <col min="9736" max="9736" width="4.85546875" customWidth="1"/>
    <col min="9737" max="9757" width="4" customWidth="1"/>
    <col min="9758" max="9758" width="5.140625" customWidth="1"/>
    <col min="9759" max="9781" width="4" customWidth="1"/>
    <col min="9985" max="9985" width="9.140625" customWidth="1"/>
    <col min="9986" max="9991" width="4" customWidth="1"/>
    <col min="9992" max="9992" width="4.85546875" customWidth="1"/>
    <col min="9993" max="10013" width="4" customWidth="1"/>
    <col min="10014" max="10014" width="5.140625" customWidth="1"/>
    <col min="10015" max="10037" width="4" customWidth="1"/>
    <col min="10241" max="10241" width="9.140625" customWidth="1"/>
    <col min="10242" max="10247" width="4" customWidth="1"/>
    <col min="10248" max="10248" width="4.85546875" customWidth="1"/>
    <col min="10249" max="10269" width="4" customWidth="1"/>
    <col min="10270" max="10270" width="5.140625" customWidth="1"/>
    <col min="10271" max="10293" width="4" customWidth="1"/>
    <col min="10497" max="10497" width="9.140625" customWidth="1"/>
    <col min="10498" max="10503" width="4" customWidth="1"/>
    <col min="10504" max="10504" width="4.85546875" customWidth="1"/>
    <col min="10505" max="10525" width="4" customWidth="1"/>
    <col min="10526" max="10526" width="5.140625" customWidth="1"/>
    <col min="10527" max="10549" width="4" customWidth="1"/>
    <col min="10753" max="10753" width="9.140625" customWidth="1"/>
    <col min="10754" max="10759" width="4" customWidth="1"/>
    <col min="10760" max="10760" width="4.85546875" customWidth="1"/>
    <col min="10761" max="10781" width="4" customWidth="1"/>
    <col min="10782" max="10782" width="5.140625" customWidth="1"/>
    <col min="10783" max="10805" width="4" customWidth="1"/>
    <col min="11009" max="11009" width="9.140625" customWidth="1"/>
    <col min="11010" max="11015" width="4" customWidth="1"/>
    <col min="11016" max="11016" width="4.85546875" customWidth="1"/>
    <col min="11017" max="11037" width="4" customWidth="1"/>
    <col min="11038" max="11038" width="5.140625" customWidth="1"/>
    <col min="11039" max="11061" width="4" customWidth="1"/>
    <col min="11265" max="11265" width="9.140625" customWidth="1"/>
    <col min="11266" max="11271" width="4" customWidth="1"/>
    <col min="11272" max="11272" width="4.85546875" customWidth="1"/>
    <col min="11273" max="11293" width="4" customWidth="1"/>
    <col min="11294" max="11294" width="5.140625" customWidth="1"/>
    <col min="11295" max="11317" width="4" customWidth="1"/>
    <col min="11521" max="11521" width="9.140625" customWidth="1"/>
    <col min="11522" max="11527" width="4" customWidth="1"/>
    <col min="11528" max="11528" width="4.85546875" customWidth="1"/>
    <col min="11529" max="11549" width="4" customWidth="1"/>
    <col min="11550" max="11550" width="5.140625" customWidth="1"/>
    <col min="11551" max="11573" width="4" customWidth="1"/>
    <col min="11777" max="11777" width="9.140625" customWidth="1"/>
    <col min="11778" max="11783" width="4" customWidth="1"/>
    <col min="11784" max="11784" width="4.85546875" customWidth="1"/>
    <col min="11785" max="11805" width="4" customWidth="1"/>
    <col min="11806" max="11806" width="5.140625" customWidth="1"/>
    <col min="11807" max="11829" width="4" customWidth="1"/>
    <col min="12033" max="12033" width="9.140625" customWidth="1"/>
    <col min="12034" max="12039" width="4" customWidth="1"/>
    <col min="12040" max="12040" width="4.85546875" customWidth="1"/>
    <col min="12041" max="12061" width="4" customWidth="1"/>
    <col min="12062" max="12062" width="5.140625" customWidth="1"/>
    <col min="12063" max="12085" width="4" customWidth="1"/>
    <col min="12289" max="12289" width="9.140625" customWidth="1"/>
    <col min="12290" max="12295" width="4" customWidth="1"/>
    <col min="12296" max="12296" width="4.85546875" customWidth="1"/>
    <col min="12297" max="12317" width="4" customWidth="1"/>
    <col min="12318" max="12318" width="5.140625" customWidth="1"/>
    <col min="12319" max="12341" width="4" customWidth="1"/>
    <col min="12545" max="12545" width="9.140625" customWidth="1"/>
    <col min="12546" max="12551" width="4" customWidth="1"/>
    <col min="12552" max="12552" width="4.85546875" customWidth="1"/>
    <col min="12553" max="12573" width="4" customWidth="1"/>
    <col min="12574" max="12574" width="5.140625" customWidth="1"/>
    <col min="12575" max="12597" width="4" customWidth="1"/>
    <col min="12801" max="12801" width="9.140625" customWidth="1"/>
    <col min="12802" max="12807" width="4" customWidth="1"/>
    <col min="12808" max="12808" width="4.85546875" customWidth="1"/>
    <col min="12809" max="12829" width="4" customWidth="1"/>
    <col min="12830" max="12830" width="5.140625" customWidth="1"/>
    <col min="12831" max="12853" width="4" customWidth="1"/>
    <col min="13057" max="13057" width="9.140625" customWidth="1"/>
    <col min="13058" max="13063" width="4" customWidth="1"/>
    <col min="13064" max="13064" width="4.85546875" customWidth="1"/>
    <col min="13065" max="13085" width="4" customWidth="1"/>
    <col min="13086" max="13086" width="5.140625" customWidth="1"/>
    <col min="13087" max="13109" width="4" customWidth="1"/>
    <col min="13313" max="13313" width="9.140625" customWidth="1"/>
    <col min="13314" max="13319" width="4" customWidth="1"/>
    <col min="13320" max="13320" width="4.85546875" customWidth="1"/>
    <col min="13321" max="13341" width="4" customWidth="1"/>
    <col min="13342" max="13342" width="5.140625" customWidth="1"/>
    <col min="13343" max="13365" width="4" customWidth="1"/>
    <col min="13569" max="13569" width="9.140625" customWidth="1"/>
    <col min="13570" max="13575" width="4" customWidth="1"/>
    <col min="13576" max="13576" width="4.85546875" customWidth="1"/>
    <col min="13577" max="13597" width="4" customWidth="1"/>
    <col min="13598" max="13598" width="5.140625" customWidth="1"/>
    <col min="13599" max="13621" width="4" customWidth="1"/>
    <col min="13825" max="13825" width="9.140625" customWidth="1"/>
    <col min="13826" max="13831" width="4" customWidth="1"/>
    <col min="13832" max="13832" width="4.85546875" customWidth="1"/>
    <col min="13833" max="13853" width="4" customWidth="1"/>
    <col min="13854" max="13854" width="5.140625" customWidth="1"/>
    <col min="13855" max="13877" width="4" customWidth="1"/>
    <col min="14081" max="14081" width="9.140625" customWidth="1"/>
    <col min="14082" max="14087" width="4" customWidth="1"/>
    <col min="14088" max="14088" width="4.85546875" customWidth="1"/>
    <col min="14089" max="14109" width="4" customWidth="1"/>
    <col min="14110" max="14110" width="5.140625" customWidth="1"/>
    <col min="14111" max="14133" width="4" customWidth="1"/>
    <col min="14337" max="14337" width="9.140625" customWidth="1"/>
    <col min="14338" max="14343" width="4" customWidth="1"/>
    <col min="14344" max="14344" width="4.85546875" customWidth="1"/>
    <col min="14345" max="14365" width="4" customWidth="1"/>
    <col min="14366" max="14366" width="5.140625" customWidth="1"/>
    <col min="14367" max="14389" width="4" customWidth="1"/>
    <col min="14593" max="14593" width="9.140625" customWidth="1"/>
    <col min="14594" max="14599" width="4" customWidth="1"/>
    <col min="14600" max="14600" width="4.85546875" customWidth="1"/>
    <col min="14601" max="14621" width="4" customWidth="1"/>
    <col min="14622" max="14622" width="5.140625" customWidth="1"/>
    <col min="14623" max="14645" width="4" customWidth="1"/>
    <col min="14849" max="14849" width="9.140625" customWidth="1"/>
    <col min="14850" max="14855" width="4" customWidth="1"/>
    <col min="14856" max="14856" width="4.85546875" customWidth="1"/>
    <col min="14857" max="14877" width="4" customWidth="1"/>
    <col min="14878" max="14878" width="5.140625" customWidth="1"/>
    <col min="14879" max="14901" width="4" customWidth="1"/>
    <col min="15105" max="15105" width="9.140625" customWidth="1"/>
    <col min="15106" max="15111" width="4" customWidth="1"/>
    <col min="15112" max="15112" width="4.85546875" customWidth="1"/>
    <col min="15113" max="15133" width="4" customWidth="1"/>
    <col min="15134" max="15134" width="5.140625" customWidth="1"/>
    <col min="15135" max="15157" width="4" customWidth="1"/>
    <col min="15361" max="15361" width="9.140625" customWidth="1"/>
    <col min="15362" max="15367" width="4" customWidth="1"/>
    <col min="15368" max="15368" width="4.85546875" customWidth="1"/>
    <col min="15369" max="15389" width="4" customWidth="1"/>
    <col min="15390" max="15390" width="5.140625" customWidth="1"/>
    <col min="15391" max="15413" width="4" customWidth="1"/>
    <col min="15617" max="15617" width="9.140625" customWidth="1"/>
    <col min="15618" max="15623" width="4" customWidth="1"/>
    <col min="15624" max="15624" width="4.85546875" customWidth="1"/>
    <col min="15625" max="15645" width="4" customWidth="1"/>
    <col min="15646" max="15646" width="5.140625" customWidth="1"/>
    <col min="15647" max="15669" width="4" customWidth="1"/>
    <col min="15873" max="15873" width="9.140625" customWidth="1"/>
    <col min="15874" max="15879" width="4" customWidth="1"/>
    <col min="15880" max="15880" width="4.85546875" customWidth="1"/>
    <col min="15881" max="15901" width="4" customWidth="1"/>
    <col min="15902" max="15902" width="5.140625" customWidth="1"/>
    <col min="15903" max="15925" width="4" customWidth="1"/>
    <col min="16129" max="16129" width="9.140625" customWidth="1"/>
    <col min="16130" max="16135" width="4" customWidth="1"/>
    <col min="16136" max="16136" width="4.85546875" customWidth="1"/>
    <col min="16137" max="16157" width="4" customWidth="1"/>
    <col min="16158" max="16158" width="5.140625" customWidth="1"/>
    <col min="16159" max="16181" width="4" customWidth="1"/>
  </cols>
  <sheetData>
    <row r="1" spans="1:53" ht="18" x14ac:dyDescent="0.2">
      <c r="C1" s="220"/>
      <c r="D1" s="220"/>
      <c r="E1" s="220"/>
    </row>
    <row r="2" spans="1:53" s="221" customFormat="1" ht="18" x14ac:dyDescent="0.2">
      <c r="E2" s="222"/>
      <c r="F2" s="220" t="s">
        <v>258</v>
      </c>
      <c r="G2" s="220"/>
      <c r="H2" s="220"/>
      <c r="I2" s="220"/>
      <c r="J2" s="220"/>
      <c r="K2" s="220"/>
      <c r="L2" s="220"/>
      <c r="M2" s="223"/>
      <c r="N2" s="306" t="s">
        <v>371</v>
      </c>
      <c r="O2" s="306"/>
      <c r="P2" s="306"/>
      <c r="Q2" s="306"/>
      <c r="R2" s="223"/>
      <c r="S2" s="223"/>
      <c r="T2" s="223"/>
      <c r="U2" s="223"/>
      <c r="V2" s="223"/>
      <c r="W2" s="222"/>
      <c r="X2" s="222"/>
      <c r="Y2" s="222"/>
      <c r="Z2" s="222"/>
      <c r="AA2" s="222"/>
      <c r="AB2" s="222"/>
      <c r="AC2" s="222"/>
      <c r="AD2" s="222"/>
      <c r="AE2" s="222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2"/>
      <c r="AU2" s="222"/>
      <c r="AV2" s="222"/>
      <c r="AW2" s="222"/>
      <c r="AX2" s="222"/>
      <c r="AY2" s="222"/>
      <c r="AZ2" s="222"/>
      <c r="BA2" s="222"/>
    </row>
    <row r="3" spans="1:53" ht="19.5" customHeight="1" x14ac:dyDescent="0.2"/>
    <row r="4" spans="1:53" s="224" customFormat="1" ht="45" customHeight="1" x14ac:dyDescent="0.2">
      <c r="A4" s="305" t="s">
        <v>259</v>
      </c>
      <c r="B4" s="300" t="s">
        <v>260</v>
      </c>
      <c r="C4" s="300"/>
      <c r="D4" s="300"/>
      <c r="E4" s="300"/>
      <c r="F4" s="305" t="s">
        <v>261</v>
      </c>
      <c r="G4" s="300" t="s">
        <v>262</v>
      </c>
      <c r="H4" s="300"/>
      <c r="I4" s="300"/>
      <c r="J4" s="300"/>
      <c r="K4" s="300" t="s">
        <v>263</v>
      </c>
      <c r="L4" s="300"/>
      <c r="M4" s="300"/>
      <c r="N4" s="300"/>
      <c r="O4" s="300" t="s">
        <v>264</v>
      </c>
      <c r="P4" s="300"/>
      <c r="Q4" s="300"/>
      <c r="R4" s="300"/>
      <c r="S4" s="305" t="s">
        <v>265</v>
      </c>
      <c r="T4" s="300" t="s">
        <v>266</v>
      </c>
      <c r="U4" s="300"/>
      <c r="V4" s="300"/>
      <c r="W4" s="300"/>
      <c r="X4" s="300" t="s">
        <v>267</v>
      </c>
      <c r="Y4" s="300"/>
      <c r="Z4" s="300"/>
      <c r="AA4" s="300"/>
      <c r="AB4" s="300" t="s">
        <v>268</v>
      </c>
      <c r="AC4" s="300"/>
      <c r="AD4" s="300"/>
      <c r="AE4" s="300"/>
      <c r="AF4" s="301" t="s">
        <v>269</v>
      </c>
      <c r="AG4" s="302"/>
      <c r="AH4" s="302"/>
      <c r="AI4" s="302"/>
      <c r="AJ4" s="303"/>
      <c r="AK4" s="300" t="s">
        <v>270</v>
      </c>
      <c r="AL4" s="300"/>
      <c r="AM4" s="300"/>
      <c r="AN4" s="300"/>
      <c r="AO4" s="300" t="s">
        <v>271</v>
      </c>
      <c r="AP4" s="300"/>
      <c r="AQ4" s="300"/>
      <c r="AR4" s="300"/>
      <c r="AS4" s="300" t="s">
        <v>272</v>
      </c>
      <c r="AT4" s="300"/>
      <c r="AU4" s="300"/>
      <c r="AV4" s="300"/>
      <c r="AW4" s="300"/>
      <c r="AX4" s="300" t="s">
        <v>273</v>
      </c>
      <c r="AY4" s="300"/>
      <c r="AZ4" s="300"/>
      <c r="BA4" s="300"/>
    </row>
    <row r="5" spans="1:53" s="230" customFormat="1" ht="83.25" customHeight="1" x14ac:dyDescent="0.2">
      <c r="A5" s="300"/>
      <c r="B5" s="225" t="s">
        <v>274</v>
      </c>
      <c r="C5" s="226" t="s">
        <v>275</v>
      </c>
      <c r="D5" s="226" t="s">
        <v>276</v>
      </c>
      <c r="E5" s="226" t="s">
        <v>277</v>
      </c>
      <c r="F5" s="305"/>
      <c r="G5" s="227" t="s">
        <v>278</v>
      </c>
      <c r="H5" s="227" t="s">
        <v>279</v>
      </c>
      <c r="I5" s="227" t="s">
        <v>280</v>
      </c>
      <c r="J5" s="227" t="s">
        <v>281</v>
      </c>
      <c r="K5" s="227" t="s">
        <v>282</v>
      </c>
      <c r="L5" s="227" t="s">
        <v>283</v>
      </c>
      <c r="M5" s="227" t="s">
        <v>284</v>
      </c>
      <c r="N5" s="227" t="s">
        <v>285</v>
      </c>
      <c r="O5" s="228" t="s">
        <v>286</v>
      </c>
      <c r="P5" s="228" t="s">
        <v>275</v>
      </c>
      <c r="Q5" s="228" t="s">
        <v>287</v>
      </c>
      <c r="R5" s="228" t="s">
        <v>277</v>
      </c>
      <c r="S5" s="305"/>
      <c r="T5" s="226" t="s">
        <v>288</v>
      </c>
      <c r="U5" s="226" t="s">
        <v>289</v>
      </c>
      <c r="V5" s="226" t="s">
        <v>290</v>
      </c>
      <c r="W5" s="226" t="s">
        <v>291</v>
      </c>
      <c r="X5" s="226" t="s">
        <v>292</v>
      </c>
      <c r="Y5" s="226" t="s">
        <v>293</v>
      </c>
      <c r="Z5" s="226" t="s">
        <v>294</v>
      </c>
      <c r="AA5" s="226" t="s">
        <v>295</v>
      </c>
      <c r="AB5" s="226" t="s">
        <v>296</v>
      </c>
      <c r="AC5" s="229" t="s">
        <v>275</v>
      </c>
      <c r="AD5" s="229" t="s">
        <v>287</v>
      </c>
      <c r="AE5" s="229" t="s">
        <v>277</v>
      </c>
      <c r="AF5" s="226" t="s">
        <v>297</v>
      </c>
      <c r="AG5" s="226" t="s">
        <v>288</v>
      </c>
      <c r="AH5" s="226" t="s">
        <v>289</v>
      </c>
      <c r="AI5" s="226" t="s">
        <v>290</v>
      </c>
      <c r="AJ5" s="226" t="s">
        <v>298</v>
      </c>
      <c r="AK5" s="226" t="s">
        <v>282</v>
      </c>
      <c r="AL5" s="226" t="s">
        <v>299</v>
      </c>
      <c r="AM5" s="226" t="s">
        <v>284</v>
      </c>
      <c r="AN5" s="226" t="s">
        <v>285</v>
      </c>
      <c r="AO5" s="226" t="s">
        <v>300</v>
      </c>
      <c r="AP5" s="226" t="s">
        <v>301</v>
      </c>
      <c r="AQ5" s="226" t="s">
        <v>302</v>
      </c>
      <c r="AR5" s="226" t="s">
        <v>303</v>
      </c>
      <c r="AS5" s="226" t="s">
        <v>304</v>
      </c>
      <c r="AT5" s="226" t="s">
        <v>288</v>
      </c>
      <c r="AU5" s="226" t="s">
        <v>289</v>
      </c>
      <c r="AV5" s="226" t="s">
        <v>305</v>
      </c>
      <c r="AW5" s="226" t="s">
        <v>291</v>
      </c>
      <c r="AX5" s="226" t="s">
        <v>292</v>
      </c>
      <c r="AY5" s="229" t="s">
        <v>293</v>
      </c>
      <c r="AZ5" s="229" t="s">
        <v>294</v>
      </c>
      <c r="BA5" s="229" t="s">
        <v>295</v>
      </c>
    </row>
    <row r="6" spans="1:53" s="230" customFormat="1" ht="32.25" customHeight="1" x14ac:dyDescent="0.2">
      <c r="A6" s="231" t="s">
        <v>306</v>
      </c>
      <c r="B6" s="232">
        <v>1</v>
      </c>
      <c r="C6" s="232">
        <f>B6+1</f>
        <v>2</v>
      </c>
      <c r="D6" s="232">
        <f t="shared" ref="D6:BA6" si="0">C6+1</f>
        <v>3</v>
      </c>
      <c r="E6" s="232">
        <f t="shared" si="0"/>
        <v>4</v>
      </c>
      <c r="F6" s="232">
        <f t="shared" si="0"/>
        <v>5</v>
      </c>
      <c r="G6" s="232">
        <f t="shared" si="0"/>
        <v>6</v>
      </c>
      <c r="H6" s="232">
        <f t="shared" si="0"/>
        <v>7</v>
      </c>
      <c r="I6" s="232">
        <f t="shared" si="0"/>
        <v>8</v>
      </c>
      <c r="J6" s="232">
        <f t="shared" si="0"/>
        <v>9</v>
      </c>
      <c r="K6" s="232">
        <f t="shared" si="0"/>
        <v>10</v>
      </c>
      <c r="L6" s="232">
        <f t="shared" si="0"/>
        <v>11</v>
      </c>
      <c r="M6" s="232">
        <f t="shared" si="0"/>
        <v>12</v>
      </c>
      <c r="N6" s="232">
        <f t="shared" si="0"/>
        <v>13</v>
      </c>
      <c r="O6" s="232">
        <f t="shared" si="0"/>
        <v>14</v>
      </c>
      <c r="P6" s="232">
        <f t="shared" si="0"/>
        <v>15</v>
      </c>
      <c r="Q6" s="232">
        <f t="shared" si="0"/>
        <v>16</v>
      </c>
      <c r="R6" s="232">
        <f t="shared" si="0"/>
        <v>17</v>
      </c>
      <c r="S6" s="232">
        <f t="shared" si="0"/>
        <v>18</v>
      </c>
      <c r="T6" s="232">
        <f t="shared" si="0"/>
        <v>19</v>
      </c>
      <c r="U6" s="232">
        <f t="shared" si="0"/>
        <v>20</v>
      </c>
      <c r="V6" s="232">
        <f t="shared" si="0"/>
        <v>21</v>
      </c>
      <c r="W6" s="232">
        <f t="shared" si="0"/>
        <v>22</v>
      </c>
      <c r="X6" s="232">
        <f t="shared" si="0"/>
        <v>23</v>
      </c>
      <c r="Y6" s="232">
        <f t="shared" si="0"/>
        <v>24</v>
      </c>
      <c r="Z6" s="232">
        <f t="shared" si="0"/>
        <v>25</v>
      </c>
      <c r="AA6" s="232">
        <f t="shared" si="0"/>
        <v>26</v>
      </c>
      <c r="AB6" s="232">
        <f t="shared" si="0"/>
        <v>27</v>
      </c>
      <c r="AC6" s="232">
        <f t="shared" si="0"/>
        <v>28</v>
      </c>
      <c r="AD6" s="232">
        <f t="shared" si="0"/>
        <v>29</v>
      </c>
      <c r="AE6" s="232">
        <f t="shared" si="0"/>
        <v>30</v>
      </c>
      <c r="AF6" s="232">
        <f t="shared" si="0"/>
        <v>31</v>
      </c>
      <c r="AG6" s="232">
        <f t="shared" si="0"/>
        <v>32</v>
      </c>
      <c r="AH6" s="232">
        <f t="shared" si="0"/>
        <v>33</v>
      </c>
      <c r="AI6" s="232">
        <f t="shared" si="0"/>
        <v>34</v>
      </c>
      <c r="AJ6" s="232">
        <f t="shared" si="0"/>
        <v>35</v>
      </c>
      <c r="AK6" s="232">
        <f t="shared" si="0"/>
        <v>36</v>
      </c>
      <c r="AL6" s="232">
        <f t="shared" si="0"/>
        <v>37</v>
      </c>
      <c r="AM6" s="232">
        <f t="shared" si="0"/>
        <v>38</v>
      </c>
      <c r="AN6" s="232">
        <f t="shared" si="0"/>
        <v>39</v>
      </c>
      <c r="AO6" s="232">
        <f t="shared" si="0"/>
        <v>40</v>
      </c>
      <c r="AP6" s="232">
        <f t="shared" si="0"/>
        <v>41</v>
      </c>
      <c r="AQ6" s="232">
        <f t="shared" si="0"/>
        <v>42</v>
      </c>
      <c r="AR6" s="232">
        <f t="shared" si="0"/>
        <v>43</v>
      </c>
      <c r="AS6" s="232">
        <f t="shared" si="0"/>
        <v>44</v>
      </c>
      <c r="AT6" s="232">
        <f t="shared" si="0"/>
        <v>45</v>
      </c>
      <c r="AU6" s="232">
        <f t="shared" si="0"/>
        <v>46</v>
      </c>
      <c r="AV6" s="232">
        <f t="shared" si="0"/>
        <v>47</v>
      </c>
      <c r="AW6" s="232">
        <f t="shared" si="0"/>
        <v>48</v>
      </c>
      <c r="AX6" s="232">
        <f t="shared" si="0"/>
        <v>49</v>
      </c>
      <c r="AY6" s="232">
        <f t="shared" si="0"/>
        <v>50</v>
      </c>
      <c r="AZ6" s="232">
        <f t="shared" si="0"/>
        <v>51</v>
      </c>
      <c r="BA6" s="232">
        <f t="shared" si="0"/>
        <v>52</v>
      </c>
    </row>
    <row r="7" spans="1:53" s="233" customFormat="1" ht="15.75" customHeight="1" x14ac:dyDescent="0.2">
      <c r="A7" s="295">
        <v>1</v>
      </c>
      <c r="B7" s="295"/>
      <c r="C7" s="295"/>
      <c r="D7" s="295"/>
      <c r="E7" s="295"/>
      <c r="F7" s="295"/>
      <c r="G7" s="296"/>
      <c r="H7" s="297">
        <v>17</v>
      </c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5" t="s">
        <v>307</v>
      </c>
      <c r="T7" s="295" t="s">
        <v>307</v>
      </c>
      <c r="U7" s="296"/>
      <c r="V7" s="296"/>
      <c r="W7" s="296"/>
      <c r="X7" s="296"/>
      <c r="Y7" s="296"/>
      <c r="Z7" s="296"/>
      <c r="AA7" s="296"/>
      <c r="AB7" s="296"/>
      <c r="AC7" s="296"/>
      <c r="AD7" s="304">
        <v>22</v>
      </c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5" t="s">
        <v>308</v>
      </c>
      <c r="AR7" s="295" t="s">
        <v>308</v>
      </c>
      <c r="AS7" s="295" t="s">
        <v>307</v>
      </c>
      <c r="AT7" s="295" t="s">
        <v>307</v>
      </c>
      <c r="AU7" s="295" t="s">
        <v>307</v>
      </c>
      <c r="AV7" s="295" t="s">
        <v>307</v>
      </c>
      <c r="AW7" s="295" t="s">
        <v>307</v>
      </c>
      <c r="AX7" s="295" t="s">
        <v>307</v>
      </c>
      <c r="AY7" s="295" t="s">
        <v>307</v>
      </c>
      <c r="AZ7" s="295" t="s">
        <v>307</v>
      </c>
      <c r="BA7" s="295" t="s">
        <v>307</v>
      </c>
    </row>
    <row r="8" spans="1:53" s="233" customFormat="1" ht="15.75" customHeight="1" x14ac:dyDescent="0.2">
      <c r="A8" s="295"/>
      <c r="B8" s="295"/>
      <c r="C8" s="295"/>
      <c r="D8" s="295"/>
      <c r="E8" s="295"/>
      <c r="F8" s="295"/>
      <c r="G8" s="296"/>
      <c r="H8" s="297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5"/>
      <c r="T8" s="295"/>
      <c r="U8" s="296"/>
      <c r="V8" s="296"/>
      <c r="W8" s="296"/>
      <c r="X8" s="296"/>
      <c r="Y8" s="296"/>
      <c r="Z8" s="296"/>
      <c r="AA8" s="296"/>
      <c r="AB8" s="296"/>
      <c r="AC8" s="296"/>
      <c r="AD8" s="304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</row>
    <row r="9" spans="1:53" s="233" customFormat="1" ht="15.75" customHeight="1" x14ac:dyDescent="0.2">
      <c r="A9" s="295">
        <v>2</v>
      </c>
      <c r="B9" s="295"/>
      <c r="C9" s="295"/>
      <c r="D9" s="295"/>
      <c r="E9" s="295"/>
      <c r="F9" s="295"/>
      <c r="G9" s="296"/>
      <c r="H9" s="297">
        <v>16</v>
      </c>
      <c r="I9" s="296"/>
      <c r="J9" s="296"/>
      <c r="K9" s="298" t="s">
        <v>309</v>
      </c>
      <c r="L9" s="296"/>
      <c r="M9" s="296"/>
      <c r="N9" s="296"/>
      <c r="O9" s="296"/>
      <c r="P9" s="296"/>
      <c r="Q9" s="296"/>
      <c r="R9" s="298"/>
      <c r="S9" s="295" t="s">
        <v>307</v>
      </c>
      <c r="T9" s="295" t="s">
        <v>307</v>
      </c>
      <c r="U9" s="296"/>
      <c r="V9" s="296"/>
      <c r="W9" s="296"/>
      <c r="X9" s="296"/>
      <c r="Y9" s="296"/>
      <c r="Z9" s="296"/>
      <c r="AA9" s="296"/>
      <c r="AB9" s="296"/>
      <c r="AC9" s="296"/>
      <c r="AD9" s="297">
        <v>18</v>
      </c>
      <c r="AE9" s="296"/>
      <c r="AF9" s="296"/>
      <c r="AG9" s="296"/>
      <c r="AH9" s="296"/>
      <c r="AI9" s="296"/>
      <c r="AJ9" s="296"/>
      <c r="AK9" s="296" t="s">
        <v>309</v>
      </c>
      <c r="AL9" s="296" t="s">
        <v>309</v>
      </c>
      <c r="AM9" s="296" t="s">
        <v>309</v>
      </c>
      <c r="AN9" s="296" t="s">
        <v>309</v>
      </c>
      <c r="AO9" s="296" t="s">
        <v>309</v>
      </c>
      <c r="AP9" s="296"/>
      <c r="AQ9" s="296"/>
      <c r="AR9" s="296" t="s">
        <v>308</v>
      </c>
      <c r="AS9" s="295" t="s">
        <v>307</v>
      </c>
      <c r="AT9" s="295" t="s">
        <v>307</v>
      </c>
      <c r="AU9" s="295" t="s">
        <v>307</v>
      </c>
      <c r="AV9" s="295" t="s">
        <v>307</v>
      </c>
      <c r="AW9" s="295" t="s">
        <v>307</v>
      </c>
      <c r="AX9" s="295" t="s">
        <v>307</v>
      </c>
      <c r="AY9" s="295" t="s">
        <v>307</v>
      </c>
      <c r="AZ9" s="295" t="s">
        <v>307</v>
      </c>
      <c r="BA9" s="295" t="s">
        <v>307</v>
      </c>
    </row>
    <row r="10" spans="1:53" s="233" customFormat="1" ht="15.75" customHeight="1" x14ac:dyDescent="0.2">
      <c r="A10" s="295"/>
      <c r="B10" s="295"/>
      <c r="C10" s="295"/>
      <c r="D10" s="295"/>
      <c r="E10" s="295"/>
      <c r="F10" s="295"/>
      <c r="G10" s="296"/>
      <c r="H10" s="297"/>
      <c r="I10" s="296"/>
      <c r="J10" s="296"/>
      <c r="K10" s="299"/>
      <c r="L10" s="296"/>
      <c r="M10" s="296"/>
      <c r="N10" s="296"/>
      <c r="O10" s="296"/>
      <c r="P10" s="296"/>
      <c r="Q10" s="296"/>
      <c r="R10" s="299"/>
      <c r="S10" s="295"/>
      <c r="T10" s="295"/>
      <c r="U10" s="296"/>
      <c r="V10" s="296"/>
      <c r="W10" s="296"/>
      <c r="X10" s="296"/>
      <c r="Y10" s="296"/>
      <c r="Z10" s="296"/>
      <c r="AA10" s="296"/>
      <c r="AB10" s="296"/>
      <c r="AC10" s="296"/>
      <c r="AD10" s="297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5"/>
      <c r="AT10" s="295"/>
      <c r="AU10" s="295"/>
      <c r="AV10" s="295"/>
      <c r="AW10" s="295"/>
      <c r="AX10" s="295"/>
      <c r="AY10" s="295"/>
      <c r="AZ10" s="295"/>
      <c r="BA10" s="295"/>
    </row>
    <row r="11" spans="1:53" s="233" customFormat="1" ht="30.75" customHeight="1" x14ac:dyDescent="0.2">
      <c r="A11" s="234">
        <v>3</v>
      </c>
      <c r="B11" s="234"/>
      <c r="C11" s="234"/>
      <c r="D11" s="234"/>
      <c r="E11" s="234"/>
      <c r="F11" s="234"/>
      <c r="G11" s="235"/>
      <c r="H11" s="236">
        <v>14</v>
      </c>
      <c r="I11" s="235"/>
      <c r="J11" s="235"/>
      <c r="K11" s="235"/>
      <c r="L11" s="235" t="s">
        <v>309</v>
      </c>
      <c r="M11" s="235" t="s">
        <v>309</v>
      </c>
      <c r="N11" s="235"/>
      <c r="O11" s="235"/>
      <c r="P11" s="235"/>
      <c r="Q11" s="235"/>
      <c r="R11" s="235" t="s">
        <v>308</v>
      </c>
      <c r="S11" s="234" t="s">
        <v>307</v>
      </c>
      <c r="T11" s="234" t="s">
        <v>307</v>
      </c>
      <c r="U11" s="235"/>
      <c r="V11" s="235"/>
      <c r="W11" s="235"/>
      <c r="X11" s="235"/>
      <c r="Y11" s="235"/>
      <c r="Z11" s="235"/>
      <c r="AA11" s="235"/>
      <c r="AB11" s="235"/>
      <c r="AC11" s="235"/>
      <c r="AD11" s="236">
        <v>17</v>
      </c>
      <c r="AE11" s="235"/>
      <c r="AF11" s="235"/>
      <c r="AG11" s="235"/>
      <c r="AH11" s="235" t="s">
        <v>309</v>
      </c>
      <c r="AI11" s="235" t="s">
        <v>309</v>
      </c>
      <c r="AJ11" s="235" t="s">
        <v>309</v>
      </c>
      <c r="AK11" s="235"/>
      <c r="AL11" s="235"/>
      <c r="AM11" s="235" t="s">
        <v>309</v>
      </c>
      <c r="AN11" s="235" t="s">
        <v>309</v>
      </c>
      <c r="AO11" s="235" t="s">
        <v>310</v>
      </c>
      <c r="AP11" s="235" t="s">
        <v>310</v>
      </c>
      <c r="AQ11" s="235"/>
      <c r="AR11" s="235"/>
      <c r="AS11" s="235" t="s">
        <v>308</v>
      </c>
      <c r="AT11" s="234" t="s">
        <v>307</v>
      </c>
      <c r="AU11" s="234" t="s">
        <v>307</v>
      </c>
      <c r="AV11" s="234" t="s">
        <v>307</v>
      </c>
      <c r="AW11" s="234" t="s">
        <v>307</v>
      </c>
      <c r="AX11" s="234" t="s">
        <v>307</v>
      </c>
      <c r="AY11" s="234" t="s">
        <v>307</v>
      </c>
      <c r="AZ11" s="234" t="s">
        <v>307</v>
      </c>
      <c r="BA11" s="234" t="s">
        <v>307</v>
      </c>
    </row>
    <row r="12" spans="1:53" s="233" customFormat="1" ht="30" customHeight="1" x14ac:dyDescent="0.2">
      <c r="A12" s="234">
        <v>4</v>
      </c>
      <c r="B12" s="234"/>
      <c r="C12" s="234"/>
      <c r="D12" s="234"/>
      <c r="E12" s="234"/>
      <c r="F12" s="234"/>
      <c r="G12" s="234"/>
      <c r="H12" s="270">
        <v>18</v>
      </c>
      <c r="I12" s="234"/>
      <c r="J12" s="234"/>
      <c r="K12" s="235"/>
      <c r="L12" s="237"/>
      <c r="M12" s="238"/>
      <c r="N12" s="235"/>
      <c r="O12" s="235" t="s">
        <v>309</v>
      </c>
      <c r="P12" s="235"/>
      <c r="Q12" s="235"/>
      <c r="R12" s="235"/>
      <c r="S12" s="234" t="s">
        <v>307</v>
      </c>
      <c r="T12" s="234" t="s">
        <v>307</v>
      </c>
      <c r="U12" s="235"/>
      <c r="V12" s="235"/>
      <c r="W12" s="235" t="s">
        <v>308</v>
      </c>
      <c r="X12" s="235" t="s">
        <v>310</v>
      </c>
      <c r="Y12" s="235" t="s">
        <v>310</v>
      </c>
      <c r="Z12" s="235" t="s">
        <v>310</v>
      </c>
      <c r="AA12" s="235" t="s">
        <v>310</v>
      </c>
      <c r="AB12" s="235" t="s">
        <v>310</v>
      </c>
      <c r="AC12" s="235" t="s">
        <v>310</v>
      </c>
      <c r="AD12" s="235" t="s">
        <v>310</v>
      </c>
      <c r="AE12" s="235" t="s">
        <v>310</v>
      </c>
      <c r="AF12" s="235" t="s">
        <v>310</v>
      </c>
      <c r="AG12" s="235" t="s">
        <v>310</v>
      </c>
      <c r="AH12" s="235" t="s">
        <v>308</v>
      </c>
      <c r="AI12" s="239" t="s">
        <v>311</v>
      </c>
      <c r="AJ12" s="239" t="s">
        <v>311</v>
      </c>
      <c r="AK12" s="239" t="s">
        <v>311</v>
      </c>
      <c r="AL12" s="239" t="s">
        <v>311</v>
      </c>
      <c r="AM12" s="239" t="s">
        <v>312</v>
      </c>
      <c r="AN12" s="239" t="s">
        <v>312</v>
      </c>
      <c r="AO12" s="239" t="s">
        <v>312</v>
      </c>
      <c r="AP12" s="239" t="s">
        <v>312</v>
      </c>
      <c r="AQ12" s="239" t="s">
        <v>312</v>
      </c>
      <c r="AR12" s="239" t="s">
        <v>312</v>
      </c>
      <c r="AS12" s="235" t="s">
        <v>313</v>
      </c>
      <c r="AT12" s="235" t="s">
        <v>313</v>
      </c>
      <c r="AU12" s="235" t="s">
        <v>313</v>
      </c>
      <c r="AV12" s="235" t="s">
        <v>313</v>
      </c>
      <c r="AW12" s="235" t="s">
        <v>313</v>
      </c>
      <c r="AX12" s="235" t="s">
        <v>313</v>
      </c>
      <c r="AY12" s="235" t="s">
        <v>313</v>
      </c>
      <c r="AZ12" s="235" t="s">
        <v>313</v>
      </c>
      <c r="BA12" s="235" t="s">
        <v>313</v>
      </c>
    </row>
    <row r="13" spans="1:53" s="230" customFormat="1" ht="18.75" customHeight="1" x14ac:dyDescent="0.2">
      <c r="A13" s="240"/>
      <c r="B13" s="240"/>
      <c r="C13" s="240"/>
      <c r="D13" s="240"/>
      <c r="E13" s="240"/>
      <c r="F13" s="240"/>
      <c r="G13" s="241"/>
      <c r="H13" s="241"/>
      <c r="I13" s="241"/>
      <c r="J13" s="241"/>
      <c r="K13" s="242"/>
      <c r="L13" s="241"/>
      <c r="M13" s="241"/>
      <c r="N13" s="241"/>
      <c r="O13" s="241"/>
      <c r="P13" s="241"/>
      <c r="Q13" s="241"/>
      <c r="R13" s="241"/>
      <c r="S13" s="241"/>
      <c r="T13" s="241"/>
      <c r="U13" s="243"/>
      <c r="V13" s="243"/>
      <c r="W13" s="243"/>
      <c r="X13" s="241"/>
      <c r="Y13" s="241"/>
      <c r="Z13" s="241"/>
      <c r="AA13" s="241"/>
      <c r="AB13" s="241"/>
      <c r="AC13" s="241"/>
      <c r="AD13" s="241"/>
      <c r="AE13" s="241"/>
      <c r="AF13" s="242"/>
      <c r="AG13" s="244"/>
      <c r="AH13" s="244"/>
      <c r="AI13" s="244"/>
      <c r="AJ13" s="244"/>
      <c r="AK13" s="244"/>
      <c r="AL13" s="245"/>
      <c r="AM13" s="245"/>
      <c r="AN13" s="245"/>
      <c r="AO13" s="245"/>
      <c r="AP13" s="246"/>
      <c r="AQ13" s="245"/>
      <c r="AR13" s="245"/>
      <c r="AS13" s="241"/>
      <c r="AT13" s="241"/>
      <c r="AU13" s="241"/>
      <c r="AV13" s="241"/>
      <c r="AW13" s="241"/>
      <c r="AX13" s="241"/>
      <c r="AY13" s="241"/>
      <c r="AZ13" s="241"/>
      <c r="BA13" s="241"/>
    </row>
    <row r="14" spans="1:53" x14ac:dyDescent="0.2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</row>
    <row r="15" spans="1:53" ht="14.25" x14ac:dyDescent="0.2">
      <c r="C15" s="247" t="s">
        <v>314</v>
      </c>
      <c r="D15" s="247"/>
      <c r="E15" s="247"/>
      <c r="F15" s="247"/>
      <c r="G15" s="247"/>
    </row>
    <row r="18" spans="1:56" s="249" customFormat="1" ht="18" x14ac:dyDescent="0.25">
      <c r="A18" s="248"/>
      <c r="B18" s="248" t="s">
        <v>315</v>
      </c>
      <c r="C18" s="248"/>
      <c r="D18" s="248"/>
      <c r="E18" s="248"/>
      <c r="F18" s="248"/>
      <c r="G18" s="248"/>
      <c r="H18" s="248"/>
      <c r="I18" s="248" t="s">
        <v>316</v>
      </c>
      <c r="J18" s="248"/>
      <c r="K18" s="248"/>
      <c r="L18" s="248"/>
      <c r="M18" s="248"/>
      <c r="N18" s="248"/>
      <c r="O18" s="248"/>
      <c r="P18" s="248"/>
      <c r="Q18" s="248" t="s">
        <v>317</v>
      </c>
      <c r="R18" s="248"/>
      <c r="S18" s="248"/>
      <c r="T18" s="248"/>
      <c r="U18" s="248"/>
      <c r="V18" s="248"/>
      <c r="W18" s="248"/>
      <c r="X18" s="248"/>
      <c r="Y18" s="248" t="s">
        <v>318</v>
      </c>
      <c r="Z18" s="248"/>
      <c r="AA18" s="248"/>
      <c r="AB18" s="248"/>
      <c r="AC18" s="248"/>
      <c r="AD18" s="248"/>
      <c r="AE18" s="248"/>
      <c r="AF18" s="248"/>
      <c r="AG18" s="248" t="s">
        <v>319</v>
      </c>
      <c r="AH18" s="248"/>
      <c r="AI18" s="248"/>
      <c r="AJ18" s="248"/>
      <c r="AK18" s="248"/>
      <c r="AL18" s="248"/>
      <c r="AM18" s="248"/>
      <c r="AN18" s="248"/>
      <c r="AO18" s="248" t="s">
        <v>320</v>
      </c>
      <c r="AP18" s="248"/>
      <c r="AQ18" s="248"/>
      <c r="AR18" s="248"/>
      <c r="AS18" s="248"/>
      <c r="AT18" s="248"/>
      <c r="AU18" s="248"/>
      <c r="AV18" s="248"/>
      <c r="AW18" s="248" t="s">
        <v>101</v>
      </c>
      <c r="AX18" s="248"/>
      <c r="AY18" s="248"/>
      <c r="AZ18" s="248"/>
      <c r="BA18" s="248"/>
    </row>
    <row r="19" spans="1:56" s="249" customFormat="1" ht="18" x14ac:dyDescent="0.25">
      <c r="A19" s="248"/>
      <c r="B19" s="248" t="s">
        <v>321</v>
      </c>
      <c r="C19" s="248"/>
      <c r="D19" s="248"/>
      <c r="E19" s="248"/>
      <c r="F19" s="248"/>
      <c r="G19" s="248"/>
      <c r="H19" s="248"/>
      <c r="I19" s="248" t="s">
        <v>322</v>
      </c>
      <c r="J19" s="248"/>
      <c r="K19" s="248"/>
      <c r="L19" s="248"/>
      <c r="M19" s="248"/>
      <c r="N19" s="248"/>
      <c r="O19" s="248"/>
      <c r="P19" s="248"/>
      <c r="Q19" s="248" t="s">
        <v>323</v>
      </c>
      <c r="R19" s="248"/>
      <c r="S19" s="248"/>
      <c r="T19" s="248"/>
      <c r="U19" s="248"/>
      <c r="V19" s="248"/>
      <c r="W19" s="248"/>
      <c r="X19" s="248"/>
      <c r="Y19" s="248" t="s">
        <v>324</v>
      </c>
      <c r="Z19" s="248"/>
      <c r="AA19" s="248"/>
      <c r="AB19" s="248"/>
      <c r="AC19" s="248"/>
      <c r="AD19" s="248"/>
      <c r="AE19" s="248"/>
      <c r="AF19" s="248"/>
      <c r="AG19" s="248" t="s">
        <v>325</v>
      </c>
      <c r="AH19" s="248"/>
      <c r="AI19" s="248"/>
      <c r="AJ19" s="248"/>
      <c r="AK19" s="248"/>
      <c r="AL19" s="248"/>
      <c r="AM19" s="248"/>
      <c r="AN19" s="248"/>
      <c r="AO19" s="248" t="s">
        <v>326</v>
      </c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</row>
    <row r="20" spans="1:56" s="249" customFormat="1" ht="18" x14ac:dyDescent="0.25">
      <c r="A20" s="248"/>
      <c r="B20" s="248"/>
      <c r="C20" s="248"/>
      <c r="D20" s="248"/>
      <c r="E20" s="248"/>
      <c r="F20" s="248"/>
      <c r="G20" s="248"/>
      <c r="H20" s="248"/>
      <c r="I20" s="248" t="s">
        <v>327</v>
      </c>
      <c r="J20" s="248"/>
      <c r="K20" s="248"/>
      <c r="L20" s="248"/>
      <c r="M20" s="248"/>
      <c r="N20" s="248"/>
      <c r="O20" s="248"/>
      <c r="P20" s="248"/>
      <c r="Q20" s="248" t="s">
        <v>328</v>
      </c>
      <c r="R20" s="248"/>
      <c r="S20" s="248"/>
      <c r="T20" s="248"/>
      <c r="U20" s="248"/>
      <c r="V20" s="248"/>
      <c r="W20" s="248"/>
      <c r="X20" s="248"/>
      <c r="Y20" s="248" t="s">
        <v>329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 t="s">
        <v>325</v>
      </c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</row>
    <row r="21" spans="1:56" s="249" customFormat="1" ht="18" x14ac:dyDescent="0.25">
      <c r="A21" s="248"/>
      <c r="B21" s="248"/>
      <c r="C21" s="248"/>
      <c r="D21" s="248"/>
      <c r="E21" s="248"/>
      <c r="F21" s="248"/>
      <c r="G21" s="248"/>
      <c r="H21" s="248"/>
      <c r="I21" s="248" t="s">
        <v>330</v>
      </c>
      <c r="J21" s="248"/>
      <c r="K21" s="248"/>
      <c r="L21" s="248"/>
      <c r="M21" s="248"/>
      <c r="N21" s="248"/>
      <c r="O21" s="248"/>
      <c r="P21" s="248"/>
      <c r="Q21" s="248" t="s">
        <v>331</v>
      </c>
      <c r="R21" s="248"/>
      <c r="S21" s="248"/>
      <c r="T21" s="248"/>
      <c r="U21" s="248"/>
      <c r="V21" s="248"/>
      <c r="W21" s="248"/>
      <c r="X21" s="248"/>
      <c r="Y21" s="248" t="s">
        <v>332</v>
      </c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</row>
    <row r="22" spans="1:56" s="249" customFormat="1" ht="18" x14ac:dyDescent="0.25">
      <c r="A22" s="248"/>
      <c r="B22" s="248"/>
      <c r="C22" s="248"/>
      <c r="D22" s="248"/>
      <c r="E22" s="248"/>
      <c r="F22" s="248"/>
      <c r="G22" s="248"/>
      <c r="H22" s="248"/>
      <c r="I22" s="248" t="s">
        <v>333</v>
      </c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</row>
    <row r="25" spans="1:56" s="251" customFormat="1" ht="18" x14ac:dyDescent="0.25">
      <c r="A25" s="250"/>
      <c r="B25" s="250"/>
      <c r="C25" s="243"/>
      <c r="D25" s="235"/>
      <c r="E25" s="250"/>
      <c r="F25" s="250"/>
      <c r="G25" s="250"/>
      <c r="H25" s="250"/>
      <c r="I25" s="250"/>
      <c r="J25" s="250"/>
      <c r="K25" s="234" t="s">
        <v>309</v>
      </c>
      <c r="L25" s="250"/>
      <c r="M25" s="250"/>
      <c r="N25" s="250"/>
      <c r="O25" s="250"/>
      <c r="P25" s="250"/>
      <c r="Q25" s="250"/>
      <c r="R25" s="250"/>
      <c r="S25" s="234" t="s">
        <v>334</v>
      </c>
      <c r="T25" s="250"/>
      <c r="U25" s="250"/>
      <c r="V25" s="250"/>
      <c r="W25" s="250"/>
      <c r="X25" s="250"/>
      <c r="Y25" s="250"/>
      <c r="Z25" s="250"/>
      <c r="AA25" s="234" t="s">
        <v>311</v>
      </c>
      <c r="AB25" s="250"/>
      <c r="AC25" s="250"/>
      <c r="AD25" s="250"/>
      <c r="AE25" s="250"/>
      <c r="AF25" s="250"/>
      <c r="AG25" s="250"/>
      <c r="AH25" s="250"/>
      <c r="AI25" s="234" t="s">
        <v>308</v>
      </c>
      <c r="AJ25" s="250"/>
      <c r="AK25" s="250"/>
      <c r="AL25" s="250"/>
      <c r="AM25" s="250"/>
      <c r="AN25" s="250"/>
      <c r="AO25" s="250"/>
      <c r="AP25" s="250"/>
      <c r="AQ25" s="234" t="s">
        <v>312</v>
      </c>
      <c r="AR25" s="250"/>
      <c r="AS25" s="250"/>
      <c r="AT25" s="250"/>
      <c r="AU25" s="250"/>
      <c r="AV25" s="250"/>
      <c r="AW25" s="250"/>
      <c r="AX25" s="250"/>
      <c r="AY25" s="234" t="s">
        <v>307</v>
      </c>
      <c r="AZ25" s="250"/>
      <c r="BA25" s="250"/>
    </row>
    <row r="27" spans="1:56" x14ac:dyDescent="0.2">
      <c r="BD27" s="230"/>
    </row>
    <row r="34" spans="1:53" s="230" customFormat="1" x14ac:dyDescent="0.2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</row>
    <row r="35" spans="1:53" s="230" customFormat="1" x14ac:dyDescent="0.2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</row>
    <row r="36" spans="1:53" s="230" customFormat="1" x14ac:dyDescent="0.2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</row>
    <row r="37" spans="1:53" s="230" customFormat="1" x14ac:dyDescent="0.2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</row>
    <row r="38" spans="1:53" s="230" customFormat="1" x14ac:dyDescent="0.2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</row>
    <row r="39" spans="1:53" s="230" customFormat="1" x14ac:dyDescent="0.2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</row>
    <row r="40" spans="1:53" s="230" customFormat="1" x14ac:dyDescent="0.2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</row>
    <row r="41" spans="1:53" s="230" customFormat="1" x14ac:dyDescent="0.2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</row>
    <row r="42" spans="1:53" s="230" customFormat="1" x14ac:dyDescent="0.2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</row>
    <row r="43" spans="1:53" s="230" customFormat="1" x14ac:dyDescent="0.2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</row>
    <row r="44" spans="1:53" s="230" customFormat="1" x14ac:dyDescent="0.2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</row>
    <row r="45" spans="1:53" s="230" customFormat="1" x14ac:dyDescent="0.2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</row>
    <row r="46" spans="1:53" s="230" customFormat="1" x14ac:dyDescent="0.2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</row>
    <row r="47" spans="1:53" s="230" customFormat="1" x14ac:dyDescent="0.2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</row>
    <row r="48" spans="1:53" s="230" customFormat="1" x14ac:dyDescent="0.2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</row>
    <row r="49" spans="1:53" s="230" customFormat="1" x14ac:dyDescent="0.2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</row>
    <row r="50" spans="1:53" s="230" customFormat="1" x14ac:dyDescent="0.2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</row>
    <row r="51" spans="1:53" s="230" customFormat="1" x14ac:dyDescent="0.2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</row>
    <row r="52" spans="1:53" s="230" customFormat="1" x14ac:dyDescent="0.2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</row>
    <row r="53" spans="1:53" s="230" customFormat="1" x14ac:dyDescent="0.2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</row>
    <row r="54" spans="1:53" s="230" customFormat="1" x14ac:dyDescent="0.2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</row>
    <row r="55" spans="1:53" s="230" customFormat="1" x14ac:dyDescent="0.2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</row>
    <row r="56" spans="1:53" s="230" customFormat="1" x14ac:dyDescent="0.2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</row>
    <row r="57" spans="1:53" s="230" customFormat="1" x14ac:dyDescent="0.2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</row>
    <row r="58" spans="1:53" s="230" customFormat="1" x14ac:dyDescent="0.2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</row>
    <row r="59" spans="1:53" s="230" customFormat="1" x14ac:dyDescent="0.2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</row>
    <row r="60" spans="1:53" s="230" customFormat="1" x14ac:dyDescent="0.2">
      <c r="A60" s="241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</row>
  </sheetData>
  <mergeCells count="122">
    <mergeCell ref="N2:Q2"/>
    <mergeCell ref="A4:A5"/>
    <mergeCell ref="B4:E4"/>
    <mergeCell ref="F4:F5"/>
    <mergeCell ref="G4:J4"/>
    <mergeCell ref="K4:N4"/>
    <mergeCell ref="O4:R4"/>
    <mergeCell ref="A7:A8"/>
    <mergeCell ref="B7:B8"/>
    <mergeCell ref="C7:C8"/>
    <mergeCell ref="D7:D8"/>
    <mergeCell ref="E7:E8"/>
    <mergeCell ref="F7:F8"/>
    <mergeCell ref="G7:G8"/>
    <mergeCell ref="S4:S5"/>
    <mergeCell ref="T4:W4"/>
    <mergeCell ref="H7:H8"/>
    <mergeCell ref="I7:I8"/>
    <mergeCell ref="J7:J8"/>
    <mergeCell ref="K7:K8"/>
    <mergeCell ref="L7:L8"/>
    <mergeCell ref="M7:M8"/>
    <mergeCell ref="AO4:AR4"/>
    <mergeCell ref="N7:N8"/>
    <mergeCell ref="O7:O8"/>
    <mergeCell ref="P7:P8"/>
    <mergeCell ref="Q7:Q8"/>
    <mergeCell ref="R7:R8"/>
    <mergeCell ref="S7:S8"/>
    <mergeCell ref="AS4:AW4"/>
    <mergeCell ref="AX4:BA4"/>
    <mergeCell ref="X4:AA4"/>
    <mergeCell ref="AB4:AE4"/>
    <mergeCell ref="AF4:AJ4"/>
    <mergeCell ref="AK4:AN4"/>
    <mergeCell ref="T7:T8"/>
    <mergeCell ref="U7:U8"/>
    <mergeCell ref="V7:V8"/>
    <mergeCell ref="W7:W8"/>
    <mergeCell ref="X7:X8"/>
    <mergeCell ref="Y7:Y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AX7:AX8"/>
    <mergeCell ref="AY7:AY8"/>
    <mergeCell ref="AZ7:AZ8"/>
    <mergeCell ref="BA7:BA8"/>
    <mergeCell ref="A9:A10"/>
    <mergeCell ref="B9:B10"/>
    <mergeCell ref="C9:C10"/>
    <mergeCell ref="D9:D10"/>
    <mergeCell ref="E9:E10"/>
    <mergeCell ref="F9:F10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AC9:AC10"/>
    <mergeCell ref="AD9:AD10"/>
    <mergeCell ref="S9:S10"/>
    <mergeCell ref="T9:T10"/>
    <mergeCell ref="U9:U10"/>
    <mergeCell ref="V9:V10"/>
    <mergeCell ref="W9:W10"/>
    <mergeCell ref="X9:X10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AW9:AW10"/>
    <mergeCell ref="AX9:AX10"/>
    <mergeCell ref="AY9:AY10"/>
    <mergeCell ref="AZ9:AZ10"/>
    <mergeCell ref="BA9:BA10"/>
    <mergeCell ref="AQ9:AQ10"/>
    <mergeCell ref="AR9:AR10"/>
    <mergeCell ref="AS9:AS10"/>
    <mergeCell ref="AT9:AT10"/>
    <mergeCell ref="AU9:AU10"/>
    <mergeCell ref="AV9:AV10"/>
  </mergeCells>
  <printOptions gridLines="1"/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="90" zoomScaleNormal="110" zoomScaleSheetLayoutView="90" workbookViewId="0">
      <selection activeCell="I60" sqref="I60"/>
    </sheetView>
  </sheetViews>
  <sheetFormatPr defaultRowHeight="12.75" x14ac:dyDescent="0.2"/>
  <cols>
    <col min="1" max="1" width="8.85546875" style="42" customWidth="1"/>
    <col min="2" max="2" width="38.5703125" style="42" customWidth="1"/>
    <col min="3" max="5" width="3.42578125" style="81" customWidth="1"/>
    <col min="6" max="6" width="11" style="82" customWidth="1"/>
    <col min="7" max="7" width="6.28515625" style="42" customWidth="1"/>
    <col min="8" max="8" width="5.42578125" style="42" customWidth="1"/>
    <col min="9" max="9" width="6.140625" style="42" customWidth="1"/>
    <col min="10" max="10" width="4.85546875" style="42" customWidth="1"/>
    <col min="11" max="11" width="5" style="42" customWidth="1"/>
    <col min="12" max="19" width="5.7109375" style="42" customWidth="1"/>
    <col min="20" max="20" width="4.140625" customWidth="1"/>
    <col min="21" max="21" width="5.85546875" customWidth="1"/>
  </cols>
  <sheetData>
    <row r="1" spans="1:20" x14ac:dyDescent="0.2">
      <c r="B1" s="320" t="s">
        <v>336</v>
      </c>
      <c r="C1" s="320"/>
      <c r="D1" s="320"/>
      <c r="E1" s="320"/>
      <c r="F1" s="320"/>
      <c r="G1" s="320"/>
      <c r="H1" s="320"/>
      <c r="I1" s="320"/>
      <c r="J1" s="320"/>
    </row>
    <row r="2" spans="1:20" s="2" customFormat="1" ht="46.5" customHeight="1" x14ac:dyDescent="0.2">
      <c r="A2" s="314" t="s">
        <v>12</v>
      </c>
      <c r="B2" s="317" t="s">
        <v>11</v>
      </c>
      <c r="C2" s="321" t="s">
        <v>10</v>
      </c>
      <c r="D2" s="321"/>
      <c r="E2" s="321"/>
      <c r="F2" s="322" t="s">
        <v>127</v>
      </c>
      <c r="G2" s="308" t="s">
        <v>9</v>
      </c>
      <c r="H2" s="325"/>
      <c r="I2" s="325"/>
      <c r="J2" s="325"/>
      <c r="K2" s="326"/>
      <c r="L2" s="333" t="s">
        <v>18</v>
      </c>
      <c r="M2" s="334"/>
      <c r="N2" s="334"/>
      <c r="O2" s="334"/>
      <c r="P2" s="334"/>
      <c r="Q2" s="334"/>
      <c r="R2" s="334"/>
      <c r="S2" s="334"/>
    </row>
    <row r="3" spans="1:20" s="2" customFormat="1" ht="11.25" customHeight="1" x14ac:dyDescent="0.2">
      <c r="A3" s="315"/>
      <c r="B3" s="318"/>
      <c r="C3" s="322" t="s">
        <v>128</v>
      </c>
      <c r="D3" s="322" t="s">
        <v>129</v>
      </c>
      <c r="E3" s="322" t="s">
        <v>130</v>
      </c>
      <c r="F3" s="323"/>
      <c r="G3" s="314" t="s">
        <v>8</v>
      </c>
      <c r="H3" s="314" t="s">
        <v>7</v>
      </c>
      <c r="I3" s="308" t="s">
        <v>5</v>
      </c>
      <c r="J3" s="309"/>
      <c r="K3" s="310"/>
      <c r="L3" s="335" t="s">
        <v>0</v>
      </c>
      <c r="M3" s="335"/>
      <c r="N3" s="335" t="s">
        <v>1</v>
      </c>
      <c r="O3" s="335"/>
      <c r="P3" s="335" t="s">
        <v>2</v>
      </c>
      <c r="Q3" s="335"/>
      <c r="R3" s="335" t="s">
        <v>3</v>
      </c>
      <c r="S3" s="335"/>
    </row>
    <row r="4" spans="1:20" s="2" customFormat="1" ht="22.15" customHeight="1" x14ac:dyDescent="0.2">
      <c r="A4" s="315"/>
      <c r="B4" s="318"/>
      <c r="C4" s="323"/>
      <c r="D4" s="323"/>
      <c r="E4" s="323"/>
      <c r="F4" s="323"/>
      <c r="G4" s="315"/>
      <c r="H4" s="315"/>
      <c r="I4" s="327" t="s">
        <v>6</v>
      </c>
      <c r="J4" s="329" t="s">
        <v>4</v>
      </c>
      <c r="K4" s="329"/>
      <c r="L4" s="33" t="s">
        <v>112</v>
      </c>
      <c r="M4" s="33" t="s">
        <v>113</v>
      </c>
      <c r="N4" s="33" t="s">
        <v>114</v>
      </c>
      <c r="O4" s="33" t="s">
        <v>115</v>
      </c>
      <c r="P4" s="33" t="s">
        <v>116</v>
      </c>
      <c r="Q4" s="33" t="s">
        <v>117</v>
      </c>
      <c r="R4" s="33" t="s">
        <v>118</v>
      </c>
      <c r="S4" s="33" t="s">
        <v>119</v>
      </c>
    </row>
    <row r="5" spans="1:20" s="2" customFormat="1" ht="67.5" x14ac:dyDescent="0.2">
      <c r="A5" s="315"/>
      <c r="B5" s="318"/>
      <c r="C5" s="324"/>
      <c r="D5" s="324"/>
      <c r="E5" s="324"/>
      <c r="F5" s="324"/>
      <c r="G5" s="316"/>
      <c r="H5" s="316"/>
      <c r="I5" s="328"/>
      <c r="J5" s="43" t="s">
        <v>14</v>
      </c>
      <c r="K5" s="43" t="s">
        <v>13</v>
      </c>
      <c r="L5" s="166">
        <v>17</v>
      </c>
      <c r="M5" s="166">
        <v>22</v>
      </c>
      <c r="N5" s="166">
        <v>17</v>
      </c>
      <c r="O5" s="166">
        <v>23</v>
      </c>
      <c r="P5" s="166">
        <v>16</v>
      </c>
      <c r="Q5" s="166">
        <v>24</v>
      </c>
      <c r="R5" s="166">
        <v>19</v>
      </c>
      <c r="S5" s="166">
        <v>10</v>
      </c>
      <c r="T5" s="2">
        <f>SUM(L5:S5)</f>
        <v>148</v>
      </c>
    </row>
    <row r="6" spans="1:20" s="2" customFormat="1" x14ac:dyDescent="0.2">
      <c r="A6" s="316"/>
      <c r="B6" s="319"/>
      <c r="C6" s="163"/>
      <c r="D6" s="163"/>
      <c r="E6" s="163"/>
      <c r="F6" s="163"/>
      <c r="G6" s="162"/>
      <c r="H6" s="162"/>
      <c r="I6" s="167"/>
      <c r="J6" s="161"/>
      <c r="K6" s="161"/>
      <c r="L6" s="168"/>
      <c r="M6" s="168"/>
      <c r="N6" s="168"/>
      <c r="O6" s="168"/>
      <c r="P6" s="168"/>
      <c r="Q6" s="168"/>
      <c r="R6" s="168"/>
      <c r="S6" s="168"/>
    </row>
    <row r="7" spans="1:20" s="5" customFormat="1" ht="11.25" customHeight="1" thickBot="1" x14ac:dyDescent="0.25">
      <c r="A7" s="3">
        <v>1</v>
      </c>
      <c r="B7" s="3">
        <v>2</v>
      </c>
      <c r="C7" s="90">
        <v>3</v>
      </c>
      <c r="D7" s="90">
        <v>4</v>
      </c>
      <c r="E7" s="90">
        <v>5</v>
      </c>
      <c r="F7" s="90">
        <v>6</v>
      </c>
      <c r="G7" s="53">
        <v>7</v>
      </c>
      <c r="H7" s="53">
        <v>8</v>
      </c>
      <c r="I7" s="53">
        <v>10</v>
      </c>
      <c r="J7" s="53">
        <v>11</v>
      </c>
      <c r="K7" s="53">
        <v>12</v>
      </c>
      <c r="L7" s="53">
        <v>13</v>
      </c>
      <c r="M7" s="53">
        <v>14</v>
      </c>
      <c r="N7" s="53">
        <v>15</v>
      </c>
      <c r="O7" s="53">
        <v>16</v>
      </c>
      <c r="P7" s="53">
        <v>17</v>
      </c>
      <c r="Q7" s="54">
        <v>18</v>
      </c>
      <c r="R7" s="54">
        <v>19</v>
      </c>
      <c r="S7" s="54">
        <v>20</v>
      </c>
    </row>
    <row r="8" spans="1:20" s="177" customFormat="1" ht="12" thickBot="1" x14ac:dyDescent="0.25">
      <c r="A8" s="172" t="s">
        <v>31</v>
      </c>
      <c r="B8" s="173" t="s">
        <v>73</v>
      </c>
      <c r="C8" s="174">
        <f>C9+C17</f>
        <v>3</v>
      </c>
      <c r="D8" s="174">
        <f>D9+D17</f>
        <v>0</v>
      </c>
      <c r="E8" s="174">
        <f>E9+E17+E23</f>
        <v>12</v>
      </c>
      <c r="F8" s="175" t="s">
        <v>180</v>
      </c>
      <c r="G8" s="176">
        <f t="shared" ref="G8:M8" si="0">SUM(G9+G17+G23)</f>
        <v>2106</v>
      </c>
      <c r="H8" s="176">
        <f t="shared" si="0"/>
        <v>702</v>
      </c>
      <c r="I8" s="176">
        <f t="shared" si="0"/>
        <v>1404</v>
      </c>
      <c r="J8" s="176">
        <f t="shared" si="0"/>
        <v>364</v>
      </c>
      <c r="K8" s="176">
        <f t="shared" si="0"/>
        <v>0</v>
      </c>
      <c r="L8" s="176">
        <f t="shared" si="0"/>
        <v>612</v>
      </c>
      <c r="M8" s="176">
        <f t="shared" si="0"/>
        <v>792</v>
      </c>
      <c r="N8" s="176">
        <f t="shared" ref="N8:S8" si="1">SUM(N9+N17)</f>
        <v>0</v>
      </c>
      <c r="O8" s="176">
        <f t="shared" si="1"/>
        <v>0</v>
      </c>
      <c r="P8" s="176">
        <f t="shared" si="1"/>
        <v>0</v>
      </c>
      <c r="Q8" s="176">
        <f t="shared" si="1"/>
        <v>0</v>
      </c>
      <c r="R8" s="176">
        <f t="shared" si="1"/>
        <v>0</v>
      </c>
      <c r="S8" s="176">
        <f t="shared" si="1"/>
        <v>0</v>
      </c>
    </row>
    <row r="9" spans="1:20" s="11" customFormat="1" ht="10.5" customHeight="1" thickBot="1" x14ac:dyDescent="0.25">
      <c r="A9" s="10"/>
      <c r="B9" s="131" t="s">
        <v>169</v>
      </c>
      <c r="C9" s="132">
        <v>2</v>
      </c>
      <c r="D9" s="133">
        <v>0</v>
      </c>
      <c r="E9" s="133">
        <v>6</v>
      </c>
      <c r="F9" s="96" t="s">
        <v>194</v>
      </c>
      <c r="G9" s="55">
        <f t="shared" ref="G9:S9" si="2">SUM(G10:G16)</f>
        <v>1218</v>
      </c>
      <c r="H9" s="55">
        <f t="shared" si="2"/>
        <v>406</v>
      </c>
      <c r="I9" s="55">
        <f t="shared" si="2"/>
        <v>812</v>
      </c>
      <c r="J9" s="55">
        <f t="shared" si="2"/>
        <v>232</v>
      </c>
      <c r="K9" s="55">
        <f t="shared" si="2"/>
        <v>0</v>
      </c>
      <c r="L9" s="55">
        <f t="shared" si="2"/>
        <v>326</v>
      </c>
      <c r="M9" s="55">
        <f t="shared" si="2"/>
        <v>486</v>
      </c>
      <c r="N9" s="55">
        <f t="shared" si="2"/>
        <v>0</v>
      </c>
      <c r="O9" s="55">
        <f t="shared" si="2"/>
        <v>0</v>
      </c>
      <c r="P9" s="55">
        <f t="shared" si="2"/>
        <v>0</v>
      </c>
      <c r="Q9" s="55">
        <f t="shared" si="2"/>
        <v>0</v>
      </c>
      <c r="R9" s="55">
        <f t="shared" si="2"/>
        <v>0</v>
      </c>
      <c r="S9" s="55">
        <f t="shared" si="2"/>
        <v>0</v>
      </c>
    </row>
    <row r="10" spans="1:20" s="2" customFormat="1" ht="9.75" customHeight="1" x14ac:dyDescent="0.2">
      <c r="A10" s="72" t="s">
        <v>161</v>
      </c>
      <c r="B10" s="73" t="s">
        <v>220</v>
      </c>
      <c r="C10" s="123">
        <v>2</v>
      </c>
      <c r="D10" s="134"/>
      <c r="E10" s="134"/>
      <c r="F10" s="150" t="s">
        <v>82</v>
      </c>
      <c r="G10" s="6">
        <f>H10+I10</f>
        <v>117</v>
      </c>
      <c r="H10" s="6">
        <f>I10/2</f>
        <v>39</v>
      </c>
      <c r="I10" s="6">
        <f>SUM(L10:S10)</f>
        <v>78</v>
      </c>
      <c r="J10" s="6"/>
      <c r="K10" s="6"/>
      <c r="L10" s="256">
        <v>34</v>
      </c>
      <c r="M10" s="256">
        <v>44</v>
      </c>
      <c r="N10" s="6"/>
      <c r="O10" s="6"/>
      <c r="P10" s="6"/>
      <c r="Q10" s="6"/>
      <c r="R10" s="6"/>
      <c r="S10" s="6"/>
    </row>
    <row r="11" spans="1:20" s="2" customFormat="1" ht="9.75" customHeight="1" x14ac:dyDescent="0.2">
      <c r="A11" s="72" t="s">
        <v>162</v>
      </c>
      <c r="B11" s="73" t="s">
        <v>221</v>
      </c>
      <c r="C11" s="123"/>
      <c r="D11" s="134"/>
      <c r="E11" s="134">
        <v>2</v>
      </c>
      <c r="F11" s="150" t="s">
        <v>82</v>
      </c>
      <c r="G11" s="6">
        <f t="shared" ref="G11:G16" si="3">H11+I11</f>
        <v>177</v>
      </c>
      <c r="H11" s="6">
        <f t="shared" ref="H11:H16" si="4">I11/2</f>
        <v>59</v>
      </c>
      <c r="I11" s="6">
        <f t="shared" ref="I11:I16" si="5">SUM(L11:S11)</f>
        <v>118</v>
      </c>
      <c r="J11" s="6"/>
      <c r="K11" s="6"/>
      <c r="L11" s="256">
        <v>52</v>
      </c>
      <c r="M11" s="256">
        <v>66</v>
      </c>
      <c r="N11" s="6"/>
      <c r="O11" s="3"/>
      <c r="P11" s="6"/>
      <c r="Q11" s="6"/>
      <c r="R11" s="6"/>
      <c r="S11" s="6"/>
    </row>
    <row r="12" spans="1:20" s="2" customFormat="1" ht="9.75" customHeight="1" x14ac:dyDescent="0.2">
      <c r="A12" s="72" t="s">
        <v>163</v>
      </c>
      <c r="B12" s="73" t="s">
        <v>15</v>
      </c>
      <c r="C12" s="123"/>
      <c r="D12" s="134"/>
      <c r="E12" s="134">
        <v>2</v>
      </c>
      <c r="F12" s="150" t="s">
        <v>83</v>
      </c>
      <c r="G12" s="6">
        <f t="shared" si="3"/>
        <v>177</v>
      </c>
      <c r="H12" s="6">
        <f t="shared" si="4"/>
        <v>59</v>
      </c>
      <c r="I12" s="6">
        <f t="shared" si="5"/>
        <v>118</v>
      </c>
      <c r="J12" s="218">
        <v>118</v>
      </c>
      <c r="K12" s="218"/>
      <c r="L12" s="155">
        <v>52</v>
      </c>
      <c r="M12" s="156">
        <v>66</v>
      </c>
      <c r="N12" s="35"/>
      <c r="O12" s="169"/>
      <c r="P12" s="3"/>
      <c r="Q12" s="3"/>
      <c r="R12" s="3"/>
      <c r="S12" s="3"/>
    </row>
    <row r="13" spans="1:20" s="2" customFormat="1" ht="21" customHeight="1" x14ac:dyDescent="0.2">
      <c r="A13" s="72" t="s">
        <v>164</v>
      </c>
      <c r="B13" s="135" t="s">
        <v>167</v>
      </c>
      <c r="C13" s="123">
        <v>2</v>
      </c>
      <c r="D13" s="134"/>
      <c r="E13" s="134"/>
      <c r="F13" s="150" t="s">
        <v>244</v>
      </c>
      <c r="G13" s="6">
        <f t="shared" si="3"/>
        <v>348</v>
      </c>
      <c r="H13" s="6">
        <f t="shared" si="4"/>
        <v>116</v>
      </c>
      <c r="I13" s="6">
        <f t="shared" si="5"/>
        <v>232</v>
      </c>
      <c r="J13" s="218"/>
      <c r="K13" s="218"/>
      <c r="L13" s="155">
        <v>68</v>
      </c>
      <c r="M13" s="156">
        <v>164</v>
      </c>
      <c r="N13" s="3"/>
      <c r="O13" s="3"/>
      <c r="P13" s="3"/>
      <c r="Q13" s="3"/>
      <c r="R13" s="3"/>
      <c r="S13" s="3"/>
    </row>
    <row r="14" spans="1:20" s="2" customFormat="1" ht="9.75" customHeight="1" x14ac:dyDescent="0.2">
      <c r="A14" s="72" t="s">
        <v>165</v>
      </c>
      <c r="B14" s="73" t="s">
        <v>16</v>
      </c>
      <c r="C14" s="123"/>
      <c r="D14" s="134"/>
      <c r="E14" s="134">
        <v>2</v>
      </c>
      <c r="F14" s="150" t="s">
        <v>83</v>
      </c>
      <c r="G14" s="6">
        <f t="shared" si="3"/>
        <v>117</v>
      </c>
      <c r="H14" s="6">
        <f t="shared" si="4"/>
        <v>39</v>
      </c>
      <c r="I14" s="6">
        <f t="shared" si="5"/>
        <v>78</v>
      </c>
      <c r="J14" s="218"/>
      <c r="K14" s="218"/>
      <c r="L14" s="155">
        <v>34</v>
      </c>
      <c r="M14" s="156">
        <v>44</v>
      </c>
      <c r="N14" s="3"/>
      <c r="O14" s="3"/>
      <c r="P14" s="3"/>
      <c r="Q14" s="3"/>
      <c r="R14" s="3"/>
      <c r="S14" s="3"/>
    </row>
    <row r="15" spans="1:20" s="2" customFormat="1" ht="9.75" customHeight="1" x14ac:dyDescent="0.2">
      <c r="A15" s="72" t="s">
        <v>166</v>
      </c>
      <c r="B15" s="73" t="s">
        <v>21</v>
      </c>
      <c r="C15" s="123"/>
      <c r="D15" s="134"/>
      <c r="E15" s="134">
        <v>1.2</v>
      </c>
      <c r="F15" s="154" t="s">
        <v>245</v>
      </c>
      <c r="G15" s="6">
        <f t="shared" si="3"/>
        <v>177</v>
      </c>
      <c r="H15" s="6">
        <f t="shared" si="4"/>
        <v>59</v>
      </c>
      <c r="I15" s="6">
        <f t="shared" si="5"/>
        <v>118</v>
      </c>
      <c r="J15" s="218">
        <v>114</v>
      </c>
      <c r="K15" s="218"/>
      <c r="L15" s="155">
        <v>52</v>
      </c>
      <c r="M15" s="156">
        <v>66</v>
      </c>
      <c r="N15" s="3"/>
      <c r="O15" s="3"/>
      <c r="P15" s="3"/>
      <c r="Q15" s="3"/>
      <c r="R15" s="3"/>
      <c r="S15" s="3"/>
    </row>
    <row r="16" spans="1:20" ht="13.5" customHeight="1" thickBot="1" x14ac:dyDescent="0.25">
      <c r="A16" s="72" t="s">
        <v>168</v>
      </c>
      <c r="B16" s="136" t="s">
        <v>32</v>
      </c>
      <c r="C16" s="137"/>
      <c r="D16" s="138"/>
      <c r="E16" s="138">
        <v>2</v>
      </c>
      <c r="F16" s="150" t="s">
        <v>83</v>
      </c>
      <c r="G16" s="6">
        <f t="shared" si="3"/>
        <v>105</v>
      </c>
      <c r="H16" s="6">
        <f t="shared" si="4"/>
        <v>35</v>
      </c>
      <c r="I16" s="6">
        <f t="shared" si="5"/>
        <v>70</v>
      </c>
      <c r="J16" s="77"/>
      <c r="K16" s="77"/>
      <c r="L16" s="155">
        <v>34</v>
      </c>
      <c r="M16" s="156">
        <v>36</v>
      </c>
      <c r="N16" s="54"/>
      <c r="O16" s="76"/>
      <c r="P16" s="77"/>
      <c r="Q16" s="77"/>
      <c r="R16" s="77"/>
      <c r="S16" s="77"/>
    </row>
    <row r="17" spans="1:19" s="11" customFormat="1" ht="10.5" customHeight="1" thickBot="1" x14ac:dyDescent="0.25">
      <c r="A17" s="130"/>
      <c r="B17" s="139" t="s">
        <v>174</v>
      </c>
      <c r="C17" s="140">
        <v>1</v>
      </c>
      <c r="D17" s="140">
        <v>0</v>
      </c>
      <c r="E17" s="140">
        <v>4</v>
      </c>
      <c r="F17" s="96" t="s">
        <v>195</v>
      </c>
      <c r="G17" s="55">
        <f t="shared" ref="G17:S17" si="6">SUM(G18:G22)</f>
        <v>777</v>
      </c>
      <c r="H17" s="55">
        <f t="shared" si="6"/>
        <v>259</v>
      </c>
      <c r="I17" s="55">
        <f t="shared" si="6"/>
        <v>518</v>
      </c>
      <c r="J17" s="55">
        <f t="shared" si="6"/>
        <v>132</v>
      </c>
      <c r="K17" s="55">
        <f t="shared" si="6"/>
        <v>0</v>
      </c>
      <c r="L17" s="55">
        <f t="shared" si="6"/>
        <v>234</v>
      </c>
      <c r="M17" s="55">
        <f t="shared" si="6"/>
        <v>284</v>
      </c>
      <c r="N17" s="58">
        <f t="shared" si="6"/>
        <v>0</v>
      </c>
      <c r="O17" s="58">
        <f t="shared" si="6"/>
        <v>0</v>
      </c>
      <c r="P17" s="58">
        <f t="shared" si="6"/>
        <v>0</v>
      </c>
      <c r="Q17" s="58">
        <f t="shared" si="6"/>
        <v>0</v>
      </c>
      <c r="R17" s="58">
        <f t="shared" si="6"/>
        <v>0</v>
      </c>
      <c r="S17" s="58">
        <f t="shared" si="6"/>
        <v>0</v>
      </c>
    </row>
    <row r="18" spans="1:19" s="2" customFormat="1" ht="9.75" customHeight="1" x14ac:dyDescent="0.2">
      <c r="A18" s="72" t="s">
        <v>170</v>
      </c>
      <c r="B18" s="73" t="s">
        <v>205</v>
      </c>
      <c r="C18" s="97"/>
      <c r="D18" s="141"/>
      <c r="E18" s="141">
        <v>2</v>
      </c>
      <c r="F18" s="150" t="s">
        <v>83</v>
      </c>
      <c r="G18" s="6">
        <f t="shared" ref="G18:G30" si="7">H18+I18</f>
        <v>150</v>
      </c>
      <c r="H18" s="6">
        <f t="shared" ref="H18:H22" si="8">I18/2</f>
        <v>50</v>
      </c>
      <c r="I18" s="6">
        <f t="shared" ref="I18:I22" si="9">SUM(L18:S18)</f>
        <v>100</v>
      </c>
      <c r="J18" s="256">
        <v>84</v>
      </c>
      <c r="K18" s="256"/>
      <c r="L18" s="256">
        <v>34</v>
      </c>
      <c r="M18" s="256">
        <v>66</v>
      </c>
      <c r="N18" s="6"/>
      <c r="O18" s="6"/>
      <c r="P18" s="6"/>
      <c r="Q18" s="6"/>
      <c r="R18" s="6"/>
      <c r="S18" s="6"/>
    </row>
    <row r="19" spans="1:19" s="2" customFormat="1" ht="9.75" customHeight="1" x14ac:dyDescent="0.2">
      <c r="A19" s="72" t="s">
        <v>171</v>
      </c>
      <c r="B19" s="73" t="s">
        <v>173</v>
      </c>
      <c r="C19" s="97">
        <v>2</v>
      </c>
      <c r="D19" s="141"/>
      <c r="E19" s="141"/>
      <c r="F19" s="151" t="s">
        <v>83</v>
      </c>
      <c r="G19" s="218">
        <f t="shared" si="7"/>
        <v>195</v>
      </c>
      <c r="H19" s="6">
        <f t="shared" si="8"/>
        <v>65</v>
      </c>
      <c r="I19" s="6">
        <f t="shared" si="9"/>
        <v>130</v>
      </c>
      <c r="J19" s="256">
        <v>24</v>
      </c>
      <c r="K19" s="256"/>
      <c r="L19" s="256">
        <v>50</v>
      </c>
      <c r="M19" s="256">
        <v>80</v>
      </c>
      <c r="N19" s="3"/>
      <c r="O19" s="3"/>
      <c r="P19" s="3"/>
      <c r="Q19" s="3"/>
      <c r="R19" s="3"/>
      <c r="S19" s="3"/>
    </row>
    <row r="20" spans="1:19" s="2" customFormat="1" ht="9.75" customHeight="1" x14ac:dyDescent="0.2">
      <c r="A20" s="72" t="s">
        <v>172</v>
      </c>
      <c r="B20" s="73" t="s">
        <v>222</v>
      </c>
      <c r="C20" s="97"/>
      <c r="D20" s="141"/>
      <c r="E20" s="141">
        <v>2</v>
      </c>
      <c r="F20" s="150" t="s">
        <v>244</v>
      </c>
      <c r="G20" s="218">
        <f t="shared" si="7"/>
        <v>195</v>
      </c>
      <c r="H20" s="6">
        <f t="shared" si="8"/>
        <v>65</v>
      </c>
      <c r="I20" s="6">
        <f t="shared" si="9"/>
        <v>130</v>
      </c>
      <c r="J20" s="256">
        <v>24</v>
      </c>
      <c r="K20" s="256"/>
      <c r="L20" s="256">
        <v>50</v>
      </c>
      <c r="M20" s="256">
        <v>80</v>
      </c>
      <c r="N20" s="3"/>
      <c r="O20" s="3"/>
      <c r="P20" s="3"/>
      <c r="Q20" s="3"/>
      <c r="R20" s="3"/>
      <c r="S20" s="3"/>
    </row>
    <row r="21" spans="1:19" s="2" customFormat="1" ht="9.75" customHeight="1" x14ac:dyDescent="0.2">
      <c r="A21" s="74" t="s">
        <v>175</v>
      </c>
      <c r="B21" s="142" t="s">
        <v>17</v>
      </c>
      <c r="C21" s="143"/>
      <c r="D21" s="144"/>
      <c r="E21" s="144">
        <v>2</v>
      </c>
      <c r="F21" s="152" t="s">
        <v>83</v>
      </c>
      <c r="G21" s="218">
        <f t="shared" si="7"/>
        <v>162</v>
      </c>
      <c r="H21" s="6">
        <f t="shared" si="8"/>
        <v>54</v>
      </c>
      <c r="I21" s="7">
        <f t="shared" si="9"/>
        <v>108</v>
      </c>
      <c r="J21" s="257"/>
      <c r="K21" s="257"/>
      <c r="L21" s="257">
        <v>50</v>
      </c>
      <c r="M21" s="257">
        <v>58</v>
      </c>
      <c r="N21" s="7"/>
      <c r="O21" s="7"/>
      <c r="P21" s="7"/>
      <c r="Q21" s="7"/>
      <c r="R21" s="7"/>
      <c r="S21" s="7"/>
    </row>
    <row r="22" spans="1:19" s="2" customFormat="1" ht="9.75" customHeight="1" x14ac:dyDescent="0.2">
      <c r="A22" s="89" t="s">
        <v>176</v>
      </c>
      <c r="B22" s="145" t="s">
        <v>223</v>
      </c>
      <c r="C22" s="146"/>
      <c r="D22" s="147"/>
      <c r="E22" s="147">
        <v>2</v>
      </c>
      <c r="F22" s="153" t="s">
        <v>82</v>
      </c>
      <c r="G22" s="218">
        <f t="shared" si="7"/>
        <v>75</v>
      </c>
      <c r="H22" s="218">
        <f t="shared" si="8"/>
        <v>25</v>
      </c>
      <c r="I22" s="218">
        <f t="shared" si="9"/>
        <v>50</v>
      </c>
      <c r="J22" s="218"/>
      <c r="K22" s="217"/>
      <c r="L22" s="217">
        <v>50</v>
      </c>
      <c r="M22" s="217"/>
      <c r="N22" s="3"/>
      <c r="O22" s="3"/>
      <c r="P22" s="3"/>
      <c r="Q22" s="3"/>
      <c r="R22" s="3"/>
      <c r="S22" s="3"/>
    </row>
    <row r="23" spans="1:19" s="11" customFormat="1" ht="9.75" customHeight="1" thickBot="1" x14ac:dyDescent="0.25">
      <c r="A23" s="98"/>
      <c r="B23" s="99" t="s">
        <v>192</v>
      </c>
      <c r="C23" s="148"/>
      <c r="D23" s="149"/>
      <c r="E23" s="149">
        <v>2</v>
      </c>
      <c r="F23" s="96" t="s">
        <v>124</v>
      </c>
      <c r="G23" s="255">
        <f t="shared" ref="G23:L23" si="10">G24+G25</f>
        <v>111</v>
      </c>
      <c r="H23" s="255">
        <f t="shared" si="10"/>
        <v>37</v>
      </c>
      <c r="I23" s="255">
        <f t="shared" si="10"/>
        <v>74</v>
      </c>
      <c r="J23" s="255">
        <f t="shared" si="10"/>
        <v>0</v>
      </c>
      <c r="K23" s="255">
        <f t="shared" si="10"/>
        <v>0</v>
      </c>
      <c r="L23" s="255">
        <f t="shared" si="10"/>
        <v>52</v>
      </c>
      <c r="M23" s="255">
        <f>M24+M25</f>
        <v>22</v>
      </c>
      <c r="N23" s="52"/>
      <c r="O23" s="52"/>
      <c r="P23" s="52"/>
      <c r="Q23" s="52"/>
      <c r="R23" s="52"/>
      <c r="S23" s="52"/>
    </row>
    <row r="24" spans="1:19" s="2" customFormat="1" ht="9.75" customHeight="1" x14ac:dyDescent="0.2">
      <c r="A24" s="252" t="s">
        <v>177</v>
      </c>
      <c r="B24" s="258" t="s">
        <v>338</v>
      </c>
      <c r="C24" s="259"/>
      <c r="D24" s="259"/>
      <c r="E24" s="260">
        <v>2</v>
      </c>
      <c r="F24" s="261" t="s">
        <v>84</v>
      </c>
      <c r="G24" s="262">
        <f>H24+I24</f>
        <v>60</v>
      </c>
      <c r="H24" s="263">
        <f>I24/2</f>
        <v>20</v>
      </c>
      <c r="I24" s="263">
        <f>L24+M24</f>
        <v>40</v>
      </c>
      <c r="J24" s="263"/>
      <c r="K24" s="263"/>
      <c r="L24" s="264">
        <v>18</v>
      </c>
      <c r="M24" s="264">
        <v>22</v>
      </c>
      <c r="N24" s="262"/>
      <c r="O24" s="262"/>
      <c r="P24" s="262"/>
      <c r="Q24" s="262"/>
      <c r="R24" s="262"/>
      <c r="S24" s="262"/>
    </row>
    <row r="25" spans="1:19" s="2" customFormat="1" ht="9.75" customHeight="1" thickBot="1" x14ac:dyDescent="0.25">
      <c r="A25" s="72" t="s">
        <v>337</v>
      </c>
      <c r="B25" s="253" t="s">
        <v>193</v>
      </c>
      <c r="C25" s="254"/>
      <c r="D25" s="265"/>
      <c r="E25" s="266">
        <v>1</v>
      </c>
      <c r="F25" s="267" t="s">
        <v>84</v>
      </c>
      <c r="G25" s="53">
        <f>H25+I25</f>
        <v>51</v>
      </c>
      <c r="H25" s="268">
        <f>I25/2</f>
        <v>17</v>
      </c>
      <c r="I25" s="268">
        <f>L25+M25</f>
        <v>34</v>
      </c>
      <c r="J25" s="268"/>
      <c r="K25" s="268"/>
      <c r="L25" s="53">
        <v>34</v>
      </c>
      <c r="M25" s="269"/>
      <c r="N25" s="53"/>
      <c r="O25" s="53"/>
      <c r="P25" s="53"/>
      <c r="Q25" s="53"/>
      <c r="R25" s="53"/>
      <c r="S25" s="53"/>
    </row>
    <row r="26" spans="1:19" s="182" customFormat="1" ht="14.45" customHeight="1" thickBot="1" x14ac:dyDescent="0.25">
      <c r="A26" s="183" t="s">
        <v>33</v>
      </c>
      <c r="B26" s="184" t="s">
        <v>19</v>
      </c>
      <c r="C26" s="185">
        <v>0</v>
      </c>
      <c r="D26" s="185">
        <v>0</v>
      </c>
      <c r="E26" s="185">
        <v>8</v>
      </c>
      <c r="F26" s="175" t="s">
        <v>123</v>
      </c>
      <c r="G26" s="189">
        <f t="shared" si="7"/>
        <v>642</v>
      </c>
      <c r="H26" s="190">
        <f t="shared" ref="H26:S26" si="11">SUM(H27:H30)</f>
        <v>214</v>
      </c>
      <c r="I26" s="190">
        <f t="shared" si="11"/>
        <v>428</v>
      </c>
      <c r="J26" s="190">
        <f t="shared" si="11"/>
        <v>320</v>
      </c>
      <c r="K26" s="190">
        <f t="shared" si="11"/>
        <v>0</v>
      </c>
      <c r="L26" s="190">
        <f t="shared" si="11"/>
        <v>0</v>
      </c>
      <c r="M26" s="190">
        <f t="shared" si="11"/>
        <v>0</v>
      </c>
      <c r="N26" s="190">
        <f t="shared" si="11"/>
        <v>112</v>
      </c>
      <c r="O26" s="190">
        <f t="shared" si="11"/>
        <v>120</v>
      </c>
      <c r="P26" s="190">
        <f t="shared" si="11"/>
        <v>56</v>
      </c>
      <c r="Q26" s="190">
        <f t="shared" si="11"/>
        <v>68</v>
      </c>
      <c r="R26" s="190">
        <f t="shared" si="11"/>
        <v>72</v>
      </c>
      <c r="S26" s="190">
        <f t="shared" si="11"/>
        <v>0</v>
      </c>
    </row>
    <row r="27" spans="1:19" ht="10.5" customHeight="1" x14ac:dyDescent="0.2">
      <c r="A27" s="6" t="s">
        <v>34</v>
      </c>
      <c r="B27" s="44" t="s">
        <v>20</v>
      </c>
      <c r="C27" s="91"/>
      <c r="D27" s="91"/>
      <c r="E27" s="91">
        <v>4</v>
      </c>
      <c r="F27" s="92" t="s">
        <v>84</v>
      </c>
      <c r="G27" s="31">
        <f t="shared" si="7"/>
        <v>54</v>
      </c>
      <c r="H27" s="31">
        <v>6</v>
      </c>
      <c r="I27" s="13">
        <f>SUM(N27:S27)</f>
        <v>48</v>
      </c>
      <c r="J27" s="31"/>
      <c r="K27" s="31"/>
      <c r="L27" s="31"/>
      <c r="M27" s="31"/>
      <c r="N27" s="31"/>
      <c r="O27" s="31">
        <v>48</v>
      </c>
      <c r="P27" s="31"/>
      <c r="Q27" s="31"/>
      <c r="R27" s="31"/>
      <c r="S27" s="31"/>
    </row>
    <row r="28" spans="1:19" ht="10.5" customHeight="1" x14ac:dyDescent="0.2">
      <c r="A28" s="3" t="s">
        <v>35</v>
      </c>
      <c r="B28" s="45" t="s">
        <v>16</v>
      </c>
      <c r="C28" s="93"/>
      <c r="D28" s="93"/>
      <c r="E28" s="93">
        <v>3</v>
      </c>
      <c r="F28" s="94" t="s">
        <v>84</v>
      </c>
      <c r="G28" s="1">
        <f t="shared" si="7"/>
        <v>54</v>
      </c>
      <c r="H28" s="1">
        <v>6</v>
      </c>
      <c r="I28" s="13">
        <f>SUM(N28:S28)</f>
        <v>48</v>
      </c>
      <c r="J28" s="1"/>
      <c r="K28" s="1"/>
      <c r="L28" s="1"/>
      <c r="M28" s="1"/>
      <c r="N28" s="1">
        <v>48</v>
      </c>
      <c r="O28" s="1"/>
      <c r="P28" s="1"/>
      <c r="Q28" s="1"/>
      <c r="R28" s="1"/>
      <c r="S28" s="1"/>
    </row>
    <row r="29" spans="1:19" ht="10.5" customHeight="1" x14ac:dyDescent="0.2">
      <c r="A29" s="3" t="s">
        <v>36</v>
      </c>
      <c r="B29" s="45" t="s">
        <v>15</v>
      </c>
      <c r="C29" s="93"/>
      <c r="D29" s="93"/>
      <c r="E29" s="93">
        <v>7</v>
      </c>
      <c r="F29" s="94" t="s">
        <v>85</v>
      </c>
      <c r="G29" s="1">
        <f t="shared" si="7"/>
        <v>208</v>
      </c>
      <c r="H29" s="1">
        <v>42</v>
      </c>
      <c r="I29" s="13">
        <f>SUM(N29:S29)</f>
        <v>166</v>
      </c>
      <c r="J29" s="1">
        <v>166</v>
      </c>
      <c r="K29" s="1"/>
      <c r="L29" s="1"/>
      <c r="M29" s="1"/>
      <c r="N29" s="1">
        <v>32</v>
      </c>
      <c r="O29" s="1">
        <v>36</v>
      </c>
      <c r="P29" s="1">
        <v>28</v>
      </c>
      <c r="Q29" s="1">
        <v>34</v>
      </c>
      <c r="R29" s="1">
        <v>36</v>
      </c>
      <c r="S29" s="1"/>
    </row>
    <row r="30" spans="1:19" ht="10.5" customHeight="1" thickBot="1" x14ac:dyDescent="0.25">
      <c r="A30" s="7" t="s">
        <v>37</v>
      </c>
      <c r="B30" s="56" t="s">
        <v>21</v>
      </c>
      <c r="C30" s="95"/>
      <c r="D30" s="95"/>
      <c r="E30" s="101" t="s">
        <v>255</v>
      </c>
      <c r="F30" s="102" t="s">
        <v>122</v>
      </c>
      <c r="G30" s="50">
        <f t="shared" si="7"/>
        <v>326</v>
      </c>
      <c r="H30" s="50">
        <v>160</v>
      </c>
      <c r="I30" s="51">
        <f>SUM(N30:S30)</f>
        <v>166</v>
      </c>
      <c r="J30" s="50">
        <v>154</v>
      </c>
      <c r="K30" s="50"/>
      <c r="L30" s="50"/>
      <c r="M30" s="50"/>
      <c r="N30" s="1">
        <v>32</v>
      </c>
      <c r="O30" s="1">
        <v>36</v>
      </c>
      <c r="P30" s="1">
        <v>28</v>
      </c>
      <c r="Q30" s="1">
        <v>34</v>
      </c>
      <c r="R30" s="1">
        <v>36</v>
      </c>
      <c r="S30" s="1"/>
    </row>
    <row r="31" spans="1:19" s="182" customFormat="1" ht="12" customHeight="1" thickBot="1" x14ac:dyDescent="0.25">
      <c r="A31" s="172" t="s">
        <v>38</v>
      </c>
      <c r="B31" s="178" t="s">
        <v>22</v>
      </c>
      <c r="C31" s="179"/>
      <c r="D31" s="179"/>
      <c r="E31" s="179">
        <v>2</v>
      </c>
      <c r="F31" s="180" t="s">
        <v>216</v>
      </c>
      <c r="G31" s="181">
        <f t="shared" ref="G31:N31" si="12">SUM(G32:G33)</f>
        <v>198</v>
      </c>
      <c r="H31" s="181">
        <f t="shared" si="12"/>
        <v>66</v>
      </c>
      <c r="I31" s="181">
        <f t="shared" si="12"/>
        <v>132</v>
      </c>
      <c r="J31" s="181">
        <f t="shared" si="12"/>
        <v>90</v>
      </c>
      <c r="K31" s="181">
        <f t="shared" si="12"/>
        <v>0</v>
      </c>
      <c r="L31" s="181">
        <f t="shared" si="12"/>
        <v>0</v>
      </c>
      <c r="M31" s="181">
        <f t="shared" si="12"/>
        <v>0</v>
      </c>
      <c r="N31" s="181">
        <f t="shared" si="12"/>
        <v>92</v>
      </c>
      <c r="O31" s="181">
        <f>SUM(O32:O33)</f>
        <v>40</v>
      </c>
      <c r="P31" s="181">
        <f>SUM(P32:P33)</f>
        <v>0</v>
      </c>
      <c r="Q31" s="181">
        <f>SUM(Q32:Q33)</f>
        <v>0</v>
      </c>
      <c r="R31" s="181">
        <f>SUM(R32:R33)</f>
        <v>0</v>
      </c>
      <c r="S31" s="181">
        <f>SUM(S32:S33)</f>
        <v>0</v>
      </c>
    </row>
    <row r="32" spans="1:19" s="9" customFormat="1" ht="9" customHeight="1" x14ac:dyDescent="0.2">
      <c r="A32" s="6" t="s">
        <v>39</v>
      </c>
      <c r="B32" s="123" t="s">
        <v>182</v>
      </c>
      <c r="C32" s="124"/>
      <c r="D32" s="124"/>
      <c r="E32" s="124">
        <v>3</v>
      </c>
      <c r="F32" s="125" t="s">
        <v>84</v>
      </c>
      <c r="G32" s="31">
        <f t="shared" ref="G32:G49" si="13">H32+I32</f>
        <v>90</v>
      </c>
      <c r="H32" s="31">
        <v>30</v>
      </c>
      <c r="I32" s="31">
        <f>SUM(N32:S32)</f>
        <v>60</v>
      </c>
      <c r="J32" s="31">
        <v>20</v>
      </c>
      <c r="K32" s="31"/>
      <c r="L32" s="31"/>
      <c r="M32" s="31"/>
      <c r="N32" s="31">
        <v>60</v>
      </c>
      <c r="O32" s="31"/>
      <c r="P32" s="31"/>
      <c r="Q32" s="49"/>
      <c r="R32" s="49"/>
      <c r="S32" s="49"/>
    </row>
    <row r="33" spans="1:19" ht="9" customHeight="1" x14ac:dyDescent="0.2">
      <c r="A33" s="3" t="s">
        <v>181</v>
      </c>
      <c r="B33" s="37" t="s">
        <v>205</v>
      </c>
      <c r="C33" s="105"/>
      <c r="D33" s="105"/>
      <c r="E33" s="105">
        <v>4</v>
      </c>
      <c r="F33" s="113" t="s">
        <v>83</v>
      </c>
      <c r="G33" s="1">
        <f t="shared" si="13"/>
        <v>108</v>
      </c>
      <c r="H33" s="1">
        <v>36</v>
      </c>
      <c r="I33" s="1">
        <f>SUM(N33:S33)</f>
        <v>72</v>
      </c>
      <c r="J33" s="1">
        <v>70</v>
      </c>
      <c r="K33" s="1"/>
      <c r="L33" s="1"/>
      <c r="M33" s="1"/>
      <c r="N33" s="1">
        <v>32</v>
      </c>
      <c r="O33" s="1">
        <v>40</v>
      </c>
      <c r="P33" s="1"/>
      <c r="Q33" s="1"/>
      <c r="R33" s="1"/>
      <c r="S33" s="1"/>
    </row>
    <row r="34" spans="1:19" s="182" customFormat="1" ht="14.25" customHeight="1" thickBot="1" x14ac:dyDescent="0.25">
      <c r="A34" s="186" t="s">
        <v>40</v>
      </c>
      <c r="B34" s="187" t="s">
        <v>23</v>
      </c>
      <c r="C34" s="188">
        <f>C35+C50</f>
        <v>12</v>
      </c>
      <c r="D34" s="188">
        <f>D35+D50</f>
        <v>4</v>
      </c>
      <c r="E34" s="188">
        <f>E35+E50</f>
        <v>13</v>
      </c>
      <c r="F34" s="175" t="s">
        <v>363</v>
      </c>
      <c r="G34" s="189">
        <f t="shared" si="13"/>
        <v>4578</v>
      </c>
      <c r="H34" s="190">
        <f t="shared" ref="H34:S34" si="14">SUM(H35+H50)</f>
        <v>1214</v>
      </c>
      <c r="I34" s="190">
        <f t="shared" si="14"/>
        <v>3364</v>
      </c>
      <c r="J34" s="190">
        <f t="shared" si="14"/>
        <v>758</v>
      </c>
      <c r="K34" s="190">
        <f t="shared" si="14"/>
        <v>30</v>
      </c>
      <c r="L34" s="190">
        <f t="shared" si="14"/>
        <v>0</v>
      </c>
      <c r="M34" s="190">
        <f t="shared" si="14"/>
        <v>0</v>
      </c>
      <c r="N34" s="190">
        <f t="shared" si="14"/>
        <v>408</v>
      </c>
      <c r="O34" s="190">
        <f t="shared" si="14"/>
        <v>668</v>
      </c>
      <c r="P34" s="190">
        <f t="shared" si="14"/>
        <v>520</v>
      </c>
      <c r="Q34" s="190">
        <f t="shared" si="14"/>
        <v>796</v>
      </c>
      <c r="R34" s="190">
        <f t="shared" si="14"/>
        <v>612</v>
      </c>
      <c r="S34" s="190">
        <f t="shared" si="14"/>
        <v>360</v>
      </c>
    </row>
    <row r="35" spans="1:19" s="196" customFormat="1" ht="12.75" customHeight="1" thickBot="1" x14ac:dyDescent="0.25">
      <c r="A35" s="191" t="s">
        <v>41</v>
      </c>
      <c r="B35" s="192" t="s">
        <v>24</v>
      </c>
      <c r="C35" s="192">
        <v>3</v>
      </c>
      <c r="D35" s="192">
        <v>4</v>
      </c>
      <c r="E35" s="192">
        <v>7</v>
      </c>
      <c r="F35" s="193" t="s">
        <v>362</v>
      </c>
      <c r="G35" s="194">
        <f t="shared" si="13"/>
        <v>1590</v>
      </c>
      <c r="H35" s="195">
        <f>SUM(H36:H49)</f>
        <v>530</v>
      </c>
      <c r="I35" s="195">
        <f>SUM(I36:I49)</f>
        <v>1060</v>
      </c>
      <c r="J35" s="195">
        <f>SUM(J36:J49)</f>
        <v>284</v>
      </c>
      <c r="K35" s="195">
        <f>SUM(K36:K43)</f>
        <v>0</v>
      </c>
      <c r="L35" s="195">
        <f>SUM(L36:L43)</f>
        <v>0</v>
      </c>
      <c r="M35" s="195">
        <f>SUM(M36:M43)</f>
        <v>0</v>
      </c>
      <c r="N35" s="195">
        <f t="shared" ref="N35:S35" si="15">SUM(N36:N49)</f>
        <v>242</v>
      </c>
      <c r="O35" s="195">
        <f t="shared" si="15"/>
        <v>374</v>
      </c>
      <c r="P35" s="195">
        <f t="shared" si="15"/>
        <v>190</v>
      </c>
      <c r="Q35" s="195">
        <f t="shared" si="15"/>
        <v>78</v>
      </c>
      <c r="R35" s="195">
        <f t="shared" si="15"/>
        <v>176</v>
      </c>
      <c r="S35" s="195">
        <f t="shared" si="15"/>
        <v>0</v>
      </c>
    </row>
    <row r="36" spans="1:19" ht="11.25" customHeight="1" x14ac:dyDescent="0.2">
      <c r="A36" s="6" t="s">
        <v>42</v>
      </c>
      <c r="B36" s="123" t="s">
        <v>187</v>
      </c>
      <c r="C36" s="91"/>
      <c r="D36" s="91"/>
      <c r="E36" s="91">
        <v>4</v>
      </c>
      <c r="F36" s="113" t="s">
        <v>83</v>
      </c>
      <c r="G36" s="31">
        <f t="shared" si="13"/>
        <v>210</v>
      </c>
      <c r="H36" s="31">
        <f>I36/2</f>
        <v>70</v>
      </c>
      <c r="I36" s="49">
        <f>SUM(L36:S36)</f>
        <v>140</v>
      </c>
      <c r="J36" s="31">
        <v>30</v>
      </c>
      <c r="K36" s="31"/>
      <c r="L36" s="31"/>
      <c r="M36" s="46"/>
      <c r="N36" s="1">
        <v>58</v>
      </c>
      <c r="O36" s="1">
        <v>82</v>
      </c>
      <c r="P36" s="1"/>
      <c r="Q36" s="31"/>
      <c r="R36" s="31"/>
      <c r="S36" s="31"/>
    </row>
    <row r="37" spans="1:19" ht="11.25" customHeight="1" x14ac:dyDescent="0.2">
      <c r="A37" s="3" t="s">
        <v>43</v>
      </c>
      <c r="B37" s="83" t="s">
        <v>186</v>
      </c>
      <c r="C37" s="105">
        <v>4</v>
      </c>
      <c r="D37" s="105"/>
      <c r="E37" s="105"/>
      <c r="F37" s="113" t="s">
        <v>82</v>
      </c>
      <c r="G37" s="1">
        <f t="shared" si="13"/>
        <v>201</v>
      </c>
      <c r="H37" s="31">
        <f t="shared" ref="H37:H49" si="16">I37/2</f>
        <v>67</v>
      </c>
      <c r="I37" s="49">
        <f>SUM(L37:S37)</f>
        <v>134</v>
      </c>
      <c r="J37" s="1">
        <v>30</v>
      </c>
      <c r="K37" s="1"/>
      <c r="L37" s="46"/>
      <c r="M37" s="46"/>
      <c r="N37" s="1">
        <v>58</v>
      </c>
      <c r="O37" s="1">
        <v>76</v>
      </c>
      <c r="P37" s="1"/>
      <c r="Q37" s="1"/>
      <c r="R37" s="1"/>
      <c r="S37" s="1"/>
    </row>
    <row r="38" spans="1:19" ht="11.25" customHeight="1" x14ac:dyDescent="0.2">
      <c r="A38" s="3" t="s">
        <v>44</v>
      </c>
      <c r="B38" s="37" t="s">
        <v>206</v>
      </c>
      <c r="C38" s="93">
        <v>4</v>
      </c>
      <c r="D38" s="93"/>
      <c r="E38" s="93"/>
      <c r="F38" s="113" t="s">
        <v>82</v>
      </c>
      <c r="G38" s="1">
        <f t="shared" si="13"/>
        <v>195</v>
      </c>
      <c r="H38" s="31">
        <f t="shared" si="16"/>
        <v>65</v>
      </c>
      <c r="I38" s="49">
        <f t="shared" ref="I38:I43" si="17">SUM(L38:S38)</f>
        <v>130</v>
      </c>
      <c r="J38" s="1">
        <v>60</v>
      </c>
      <c r="K38" s="1"/>
      <c r="L38" s="1"/>
      <c r="M38" s="46"/>
      <c r="N38" s="1">
        <v>58</v>
      </c>
      <c r="O38" s="1">
        <v>72</v>
      </c>
      <c r="P38" s="1"/>
      <c r="Q38" s="1"/>
      <c r="R38" s="1"/>
      <c r="S38" s="1"/>
    </row>
    <row r="39" spans="1:19" ht="11.25" customHeight="1" x14ac:dyDescent="0.2">
      <c r="A39" s="3" t="s">
        <v>45</v>
      </c>
      <c r="B39" s="83" t="s">
        <v>185</v>
      </c>
      <c r="C39" s="93"/>
      <c r="D39" s="93"/>
      <c r="E39" s="93">
        <v>3</v>
      </c>
      <c r="F39" s="94" t="s">
        <v>84</v>
      </c>
      <c r="G39" s="1">
        <f t="shared" si="13"/>
        <v>102</v>
      </c>
      <c r="H39" s="31">
        <f t="shared" si="16"/>
        <v>34</v>
      </c>
      <c r="I39" s="49">
        <f t="shared" si="17"/>
        <v>68</v>
      </c>
      <c r="J39" s="1">
        <v>46</v>
      </c>
      <c r="K39" s="1"/>
      <c r="L39" s="46"/>
      <c r="M39" s="46"/>
      <c r="N39" s="1">
        <v>68</v>
      </c>
      <c r="O39" s="34"/>
      <c r="P39" s="1"/>
      <c r="Q39" s="1"/>
      <c r="R39" s="1"/>
      <c r="S39" s="1"/>
    </row>
    <row r="40" spans="1:19" ht="11.25" customHeight="1" x14ac:dyDescent="0.2">
      <c r="A40" s="3" t="s">
        <v>46</v>
      </c>
      <c r="B40" s="83" t="s">
        <v>80</v>
      </c>
      <c r="C40" s="105"/>
      <c r="D40" s="105"/>
      <c r="E40" s="105">
        <v>4</v>
      </c>
      <c r="F40" s="94" t="s">
        <v>84</v>
      </c>
      <c r="G40" s="1">
        <f t="shared" si="13"/>
        <v>63</v>
      </c>
      <c r="H40" s="31">
        <f t="shared" si="16"/>
        <v>21</v>
      </c>
      <c r="I40" s="49">
        <f t="shared" si="17"/>
        <v>42</v>
      </c>
      <c r="J40" s="1">
        <v>24</v>
      </c>
      <c r="K40" s="1"/>
      <c r="L40" s="1"/>
      <c r="M40" s="46"/>
      <c r="N40" s="1"/>
      <c r="O40" s="1">
        <v>42</v>
      </c>
      <c r="P40" s="1"/>
      <c r="Q40" s="1"/>
      <c r="R40" s="1"/>
      <c r="S40" s="1"/>
    </row>
    <row r="41" spans="1:19" ht="11.25" customHeight="1" x14ac:dyDescent="0.2">
      <c r="A41" s="3" t="s">
        <v>47</v>
      </c>
      <c r="B41" s="117" t="s">
        <v>207</v>
      </c>
      <c r="C41" s="105">
        <v>5</v>
      </c>
      <c r="D41" s="105"/>
      <c r="E41" s="105"/>
      <c r="F41" s="113" t="s">
        <v>82</v>
      </c>
      <c r="G41" s="1">
        <f t="shared" si="13"/>
        <v>180</v>
      </c>
      <c r="H41" s="31">
        <f t="shared" si="16"/>
        <v>60</v>
      </c>
      <c r="I41" s="49">
        <f t="shared" si="17"/>
        <v>120</v>
      </c>
      <c r="J41" s="1">
        <v>12</v>
      </c>
      <c r="K41" s="1"/>
      <c r="L41" s="1"/>
      <c r="M41" s="1"/>
      <c r="N41" s="1"/>
      <c r="O41" s="1">
        <v>68</v>
      </c>
      <c r="P41" s="1">
        <v>52</v>
      </c>
      <c r="Q41" s="1"/>
      <c r="R41" s="1"/>
      <c r="S41" s="1"/>
    </row>
    <row r="42" spans="1:19" ht="11.25" customHeight="1" x14ac:dyDescent="0.2">
      <c r="A42" s="3" t="s">
        <v>48</v>
      </c>
      <c r="B42" s="83" t="s">
        <v>184</v>
      </c>
      <c r="C42" s="105"/>
      <c r="D42" s="105">
        <v>7</v>
      </c>
      <c r="E42" s="105"/>
      <c r="F42" s="94" t="s">
        <v>84</v>
      </c>
      <c r="G42" s="1">
        <f t="shared" si="13"/>
        <v>66</v>
      </c>
      <c r="H42" s="31">
        <f t="shared" si="16"/>
        <v>22</v>
      </c>
      <c r="I42" s="49">
        <f t="shared" si="17"/>
        <v>44</v>
      </c>
      <c r="J42" s="1">
        <v>12</v>
      </c>
      <c r="K42" s="1"/>
      <c r="L42" s="1"/>
      <c r="M42" s="46"/>
      <c r="N42" s="46"/>
      <c r="O42" s="46"/>
      <c r="P42" s="46"/>
      <c r="Q42" s="1"/>
      <c r="R42" s="1">
        <v>44</v>
      </c>
      <c r="S42" s="1"/>
    </row>
    <row r="43" spans="1:19" ht="11.25" customHeight="1" x14ac:dyDescent="0.2">
      <c r="A43" s="3" t="s">
        <v>49</v>
      </c>
      <c r="B43" s="37" t="s">
        <v>25</v>
      </c>
      <c r="C43" s="105"/>
      <c r="D43" s="105"/>
      <c r="E43" s="105">
        <v>6</v>
      </c>
      <c r="F43" s="94" t="s">
        <v>84</v>
      </c>
      <c r="G43" s="1">
        <f t="shared" si="13"/>
        <v>51</v>
      </c>
      <c r="H43" s="31">
        <f t="shared" si="16"/>
        <v>17</v>
      </c>
      <c r="I43" s="49">
        <f t="shared" si="17"/>
        <v>34</v>
      </c>
      <c r="J43" s="1">
        <v>6</v>
      </c>
      <c r="K43" s="1"/>
      <c r="L43" s="1"/>
      <c r="M43" s="1"/>
      <c r="N43" s="1"/>
      <c r="O43" s="1">
        <v>34</v>
      </c>
      <c r="P43" s="1"/>
      <c r="Q43" s="1"/>
      <c r="R43" s="1"/>
      <c r="S43" s="1"/>
    </row>
    <row r="44" spans="1:19" ht="11.25" customHeight="1" x14ac:dyDescent="0.2">
      <c r="A44" s="3" t="s">
        <v>50</v>
      </c>
      <c r="B44" s="83" t="s">
        <v>26</v>
      </c>
      <c r="C44" s="107"/>
      <c r="D44" s="107"/>
      <c r="E44" s="107">
        <v>5</v>
      </c>
      <c r="F44" s="94" t="s">
        <v>84</v>
      </c>
      <c r="G44" s="1">
        <f t="shared" si="13"/>
        <v>102</v>
      </c>
      <c r="H44" s="31">
        <f t="shared" si="16"/>
        <v>34</v>
      </c>
      <c r="I44" s="49">
        <f t="shared" ref="I44:I49" si="18">SUM(L44:S44)</f>
        <v>68</v>
      </c>
      <c r="J44" s="75"/>
      <c r="K44" s="75"/>
      <c r="L44" s="75"/>
      <c r="M44" s="75"/>
      <c r="N44" s="75"/>
      <c r="O44" s="75"/>
      <c r="P44" s="75">
        <v>68</v>
      </c>
      <c r="Q44" s="75"/>
      <c r="R44" s="75"/>
      <c r="S44" s="75"/>
    </row>
    <row r="45" spans="1:19" ht="20.25" customHeight="1" x14ac:dyDescent="0.2">
      <c r="A45" s="3" t="s">
        <v>78</v>
      </c>
      <c r="B45" s="37" t="s">
        <v>214</v>
      </c>
      <c r="C45" s="107"/>
      <c r="D45" s="107">
        <v>7</v>
      </c>
      <c r="E45" s="107"/>
      <c r="F45" s="171" t="s">
        <v>251</v>
      </c>
      <c r="G45" s="1">
        <f t="shared" si="13"/>
        <v>54</v>
      </c>
      <c r="H45" s="31">
        <f t="shared" si="16"/>
        <v>18</v>
      </c>
      <c r="I45" s="49">
        <f t="shared" si="18"/>
        <v>36</v>
      </c>
      <c r="J45" s="75">
        <v>48</v>
      </c>
      <c r="K45" s="75"/>
      <c r="L45" s="75"/>
      <c r="M45" s="75"/>
      <c r="N45" s="75"/>
      <c r="O45" s="75"/>
      <c r="P45" s="75"/>
      <c r="Q45" s="75"/>
      <c r="R45" s="75">
        <v>36</v>
      </c>
      <c r="S45" s="75"/>
    </row>
    <row r="46" spans="1:19" ht="12.75" customHeight="1" x14ac:dyDescent="0.2">
      <c r="A46" s="3" t="s">
        <v>79</v>
      </c>
      <c r="B46" s="37" t="s">
        <v>213</v>
      </c>
      <c r="C46" s="93"/>
      <c r="D46" s="93"/>
      <c r="E46" s="93">
        <v>7</v>
      </c>
      <c r="F46" s="165" t="s">
        <v>84</v>
      </c>
      <c r="G46" s="1">
        <f>H46+I46</f>
        <v>72</v>
      </c>
      <c r="H46" s="1">
        <f>I46/2</f>
        <v>24</v>
      </c>
      <c r="I46" s="13">
        <f t="shared" si="18"/>
        <v>48</v>
      </c>
      <c r="J46" s="1">
        <v>16</v>
      </c>
      <c r="K46" s="1"/>
      <c r="L46" s="1"/>
      <c r="M46" s="1"/>
      <c r="N46" s="1"/>
      <c r="O46" s="1"/>
      <c r="P46" s="1"/>
      <c r="Q46" s="1"/>
      <c r="R46" s="1">
        <v>48</v>
      </c>
      <c r="S46" s="1"/>
    </row>
    <row r="47" spans="1:19" ht="12.75" customHeight="1" x14ac:dyDescent="0.2">
      <c r="A47" s="3" t="s">
        <v>183</v>
      </c>
      <c r="B47" s="37" t="s">
        <v>257</v>
      </c>
      <c r="C47" s="93"/>
      <c r="D47" s="93"/>
      <c r="E47" s="93">
        <v>6</v>
      </c>
      <c r="F47" s="165" t="s">
        <v>84</v>
      </c>
      <c r="G47" s="1">
        <f>H47+I47</f>
        <v>114</v>
      </c>
      <c r="H47" s="1">
        <f>I47/2</f>
        <v>38</v>
      </c>
      <c r="I47" s="13">
        <f t="shared" si="18"/>
        <v>76</v>
      </c>
      <c r="J47" s="1"/>
      <c r="K47" s="1"/>
      <c r="L47" s="1"/>
      <c r="M47" s="1"/>
      <c r="N47" s="1"/>
      <c r="O47" s="1"/>
      <c r="P47" s="1">
        <v>42</v>
      </c>
      <c r="Q47" s="1">
        <v>34</v>
      </c>
      <c r="R47" s="1"/>
      <c r="S47" s="1"/>
    </row>
    <row r="48" spans="1:19" ht="12" customHeight="1" x14ac:dyDescent="0.2">
      <c r="A48" s="3" t="s">
        <v>248</v>
      </c>
      <c r="B48" s="37" t="s">
        <v>252</v>
      </c>
      <c r="C48" s="93"/>
      <c r="D48" s="93">
        <v>7</v>
      </c>
      <c r="E48" s="93"/>
      <c r="F48" s="165" t="s">
        <v>251</v>
      </c>
      <c r="G48" s="1">
        <f>H48+I48</f>
        <v>72</v>
      </c>
      <c r="H48" s="1">
        <f>I48/2</f>
        <v>24</v>
      </c>
      <c r="I48" s="13">
        <f t="shared" si="18"/>
        <v>48</v>
      </c>
      <c r="J48" s="1"/>
      <c r="K48" s="1"/>
      <c r="L48" s="1"/>
      <c r="M48" s="1"/>
      <c r="N48" s="1"/>
      <c r="O48" s="1"/>
      <c r="P48" s="1"/>
      <c r="Q48" s="1"/>
      <c r="R48" s="1">
        <v>48</v>
      </c>
      <c r="S48" s="1"/>
    </row>
    <row r="49" spans="1:24" ht="10.5" customHeight="1" thickBot="1" x14ac:dyDescent="0.25">
      <c r="A49" s="3" t="s">
        <v>250</v>
      </c>
      <c r="B49" s="118" t="s">
        <v>249</v>
      </c>
      <c r="C49" s="164"/>
      <c r="D49" s="164">
        <v>6</v>
      </c>
      <c r="E49" s="164"/>
      <c r="F49" s="165" t="s">
        <v>251</v>
      </c>
      <c r="G49" s="31">
        <f t="shared" si="13"/>
        <v>108</v>
      </c>
      <c r="H49" s="31">
        <f t="shared" si="16"/>
        <v>36</v>
      </c>
      <c r="I49" s="49">
        <f t="shared" si="18"/>
        <v>72</v>
      </c>
      <c r="J49" s="59"/>
      <c r="K49" s="59"/>
      <c r="L49" s="59"/>
      <c r="M49" s="59"/>
      <c r="N49" s="59"/>
      <c r="O49" s="59"/>
      <c r="P49" s="59">
        <v>28</v>
      </c>
      <c r="Q49" s="59">
        <v>44</v>
      </c>
      <c r="R49" s="59"/>
      <c r="S49" s="59"/>
    </row>
    <row r="50" spans="1:24" s="196" customFormat="1" ht="10.5" customHeight="1" thickBot="1" x14ac:dyDescent="0.25">
      <c r="A50" s="197" t="s">
        <v>51</v>
      </c>
      <c r="B50" s="198" t="s">
        <v>27</v>
      </c>
      <c r="C50" s="198">
        <v>9</v>
      </c>
      <c r="D50" s="198"/>
      <c r="E50" s="198">
        <v>6</v>
      </c>
      <c r="F50" s="199" t="s">
        <v>361</v>
      </c>
      <c r="G50" s="200">
        <f t="shared" ref="G50:S50" si="19">SUM(G51+G56+G60)</f>
        <v>2988</v>
      </c>
      <c r="H50" s="200">
        <f t="shared" si="19"/>
        <v>684</v>
      </c>
      <c r="I50" s="200">
        <f t="shared" si="19"/>
        <v>2304</v>
      </c>
      <c r="J50" s="200">
        <f t="shared" si="19"/>
        <v>474</v>
      </c>
      <c r="K50" s="200">
        <f t="shared" si="19"/>
        <v>30</v>
      </c>
      <c r="L50" s="200">
        <f t="shared" si="19"/>
        <v>0</v>
      </c>
      <c r="M50" s="200">
        <f t="shared" si="19"/>
        <v>0</v>
      </c>
      <c r="N50" s="200">
        <f t="shared" si="19"/>
        <v>166</v>
      </c>
      <c r="O50" s="200">
        <f t="shared" si="19"/>
        <v>294</v>
      </c>
      <c r="P50" s="200">
        <f t="shared" si="19"/>
        <v>330</v>
      </c>
      <c r="Q50" s="200">
        <f t="shared" si="19"/>
        <v>718</v>
      </c>
      <c r="R50" s="200">
        <f t="shared" si="19"/>
        <v>436</v>
      </c>
      <c r="S50" s="200">
        <f t="shared" si="19"/>
        <v>360</v>
      </c>
    </row>
    <row r="51" spans="1:24" s="213" customFormat="1" ht="22.5" customHeight="1" thickBot="1" x14ac:dyDescent="0.25">
      <c r="A51" s="216" t="s">
        <v>52</v>
      </c>
      <c r="B51" s="209" t="s">
        <v>208</v>
      </c>
      <c r="C51" s="214">
        <v>8</v>
      </c>
      <c r="D51" s="214"/>
      <c r="E51" s="214"/>
      <c r="F51" s="215" t="s">
        <v>360</v>
      </c>
      <c r="G51" s="212">
        <f t="shared" ref="G51:S51" si="20">SUM(G52:G55)</f>
        <v>2055</v>
      </c>
      <c r="H51" s="212">
        <f t="shared" si="20"/>
        <v>535</v>
      </c>
      <c r="I51" s="212">
        <f t="shared" si="20"/>
        <v>1520</v>
      </c>
      <c r="J51" s="212">
        <f t="shared" si="20"/>
        <v>366</v>
      </c>
      <c r="K51" s="212">
        <f t="shared" si="20"/>
        <v>30</v>
      </c>
      <c r="L51" s="212">
        <f t="shared" si="20"/>
        <v>0</v>
      </c>
      <c r="M51" s="212">
        <f t="shared" si="20"/>
        <v>0</v>
      </c>
      <c r="N51" s="212">
        <f t="shared" si="20"/>
        <v>134</v>
      </c>
      <c r="O51" s="212">
        <f t="shared" si="20"/>
        <v>178</v>
      </c>
      <c r="P51" s="212">
        <f t="shared" si="20"/>
        <v>230</v>
      </c>
      <c r="Q51" s="212">
        <f t="shared" si="20"/>
        <v>398</v>
      </c>
      <c r="R51" s="212">
        <f t="shared" si="20"/>
        <v>292</v>
      </c>
      <c r="S51" s="212">
        <f t="shared" si="20"/>
        <v>288</v>
      </c>
    </row>
    <row r="52" spans="1:24" ht="11.25" customHeight="1" x14ac:dyDescent="0.2">
      <c r="A52" s="6" t="s">
        <v>53</v>
      </c>
      <c r="B52" s="57" t="s">
        <v>210</v>
      </c>
      <c r="C52" s="109" t="s">
        <v>339</v>
      </c>
      <c r="D52" s="109"/>
      <c r="E52" s="109"/>
      <c r="F52" s="92" t="s">
        <v>217</v>
      </c>
      <c r="G52" s="31">
        <f>H52+I52</f>
        <v>648</v>
      </c>
      <c r="H52" s="31">
        <f>I52/2</f>
        <v>216</v>
      </c>
      <c r="I52" s="49">
        <f>SUM(M52:S52)</f>
        <v>432</v>
      </c>
      <c r="J52" s="31">
        <v>146</v>
      </c>
      <c r="K52" s="31"/>
      <c r="L52" s="31"/>
      <c r="M52" s="31"/>
      <c r="N52" s="31">
        <v>98</v>
      </c>
      <c r="O52" s="31">
        <v>88</v>
      </c>
      <c r="P52" s="31">
        <v>90</v>
      </c>
      <c r="Q52" s="31">
        <v>116</v>
      </c>
      <c r="R52" s="31">
        <v>40</v>
      </c>
      <c r="S52" s="31"/>
    </row>
    <row r="53" spans="1:24" ht="23.25" customHeight="1" thickBot="1" x14ac:dyDescent="0.25">
      <c r="A53" s="6" t="s">
        <v>209</v>
      </c>
      <c r="B53" s="86" t="s">
        <v>208</v>
      </c>
      <c r="C53" s="109">
        <v>6.7</v>
      </c>
      <c r="D53" s="109"/>
      <c r="E53" s="109"/>
      <c r="F53" s="92" t="s">
        <v>218</v>
      </c>
      <c r="G53" s="31">
        <f>H53+I53</f>
        <v>957</v>
      </c>
      <c r="H53" s="31">
        <f>I53/2</f>
        <v>319</v>
      </c>
      <c r="I53" s="49">
        <f>SUM(M53:S53)</f>
        <v>638</v>
      </c>
      <c r="J53" s="31">
        <v>220</v>
      </c>
      <c r="K53" s="31">
        <v>30</v>
      </c>
      <c r="L53" s="31"/>
      <c r="M53" s="31"/>
      <c r="N53" s="31"/>
      <c r="O53" s="31"/>
      <c r="P53" s="31">
        <v>140</v>
      </c>
      <c r="Q53" s="31">
        <v>282</v>
      </c>
      <c r="R53" s="31">
        <v>216</v>
      </c>
      <c r="S53" s="31"/>
    </row>
    <row r="54" spans="1:24" ht="10.5" customHeight="1" x14ac:dyDescent="0.2">
      <c r="A54" s="3" t="s">
        <v>54</v>
      </c>
      <c r="B54" s="45" t="s">
        <v>28</v>
      </c>
      <c r="C54" s="93"/>
      <c r="D54" s="93"/>
      <c r="E54" s="93">
        <v>4.7</v>
      </c>
      <c r="F54" s="113" t="s">
        <v>83</v>
      </c>
      <c r="G54" s="1">
        <f>H54+I54</f>
        <v>162</v>
      </c>
      <c r="H54" s="31"/>
      <c r="I54" s="13">
        <f>SUM(M54:S54)</f>
        <v>162</v>
      </c>
      <c r="J54" s="1"/>
      <c r="K54" s="1"/>
      <c r="L54" s="1"/>
      <c r="M54" s="1"/>
      <c r="N54" s="68">
        <v>36</v>
      </c>
      <c r="O54" s="68">
        <v>90</v>
      </c>
      <c r="P54" s="68"/>
      <c r="Q54" s="68"/>
      <c r="R54" s="68">
        <v>36</v>
      </c>
      <c r="S54" s="68"/>
    </row>
    <row r="55" spans="1:24" ht="10.5" customHeight="1" thickBot="1" x14ac:dyDescent="0.25">
      <c r="A55" s="8" t="s">
        <v>120</v>
      </c>
      <c r="B55" s="56" t="s">
        <v>30</v>
      </c>
      <c r="C55" s="95"/>
      <c r="D55" s="95"/>
      <c r="E55" s="95">
        <v>8</v>
      </c>
      <c r="F55" s="108" t="s">
        <v>84</v>
      </c>
      <c r="G55" s="50">
        <f>H55+I55</f>
        <v>288</v>
      </c>
      <c r="H55" s="59"/>
      <c r="I55" s="51">
        <f>SUM(M55:S55)</f>
        <v>288</v>
      </c>
      <c r="J55" s="119"/>
      <c r="K55" s="119"/>
      <c r="L55" s="119"/>
      <c r="M55" s="119"/>
      <c r="N55" s="120"/>
      <c r="O55" s="70"/>
      <c r="P55" s="120"/>
      <c r="Q55" s="70"/>
      <c r="R55" s="70"/>
      <c r="S55" s="70">
        <v>288</v>
      </c>
    </row>
    <row r="56" spans="1:24" s="213" customFormat="1" ht="17.25" customHeight="1" thickBot="1" x14ac:dyDescent="0.25">
      <c r="A56" s="207" t="s">
        <v>55</v>
      </c>
      <c r="B56" s="214" t="s">
        <v>211</v>
      </c>
      <c r="C56" s="214">
        <v>8</v>
      </c>
      <c r="D56" s="214"/>
      <c r="E56" s="214"/>
      <c r="F56" s="215" t="s">
        <v>360</v>
      </c>
      <c r="G56" s="212">
        <f t="shared" ref="G56:S56" si="21">SUM(G57:G59)</f>
        <v>390</v>
      </c>
      <c r="H56" s="212">
        <f t="shared" si="21"/>
        <v>106</v>
      </c>
      <c r="I56" s="212">
        <f t="shared" si="21"/>
        <v>284</v>
      </c>
      <c r="J56" s="212">
        <f t="shared" si="21"/>
        <v>40</v>
      </c>
      <c r="K56" s="212">
        <f t="shared" si="21"/>
        <v>0</v>
      </c>
      <c r="L56" s="212">
        <f t="shared" si="21"/>
        <v>0</v>
      </c>
      <c r="M56" s="212">
        <f t="shared" si="21"/>
        <v>0</v>
      </c>
      <c r="N56" s="212">
        <f t="shared" si="21"/>
        <v>0</v>
      </c>
      <c r="O56" s="212">
        <f t="shared" si="21"/>
        <v>0</v>
      </c>
      <c r="P56" s="212">
        <f t="shared" si="21"/>
        <v>0</v>
      </c>
      <c r="Q56" s="212">
        <f t="shared" si="21"/>
        <v>68</v>
      </c>
      <c r="R56" s="212">
        <f t="shared" si="21"/>
        <v>144</v>
      </c>
      <c r="S56" s="212">
        <f t="shared" si="21"/>
        <v>72</v>
      </c>
    </row>
    <row r="57" spans="1:24" ht="12" customHeight="1" x14ac:dyDescent="0.2">
      <c r="A57" s="6" t="s">
        <v>56</v>
      </c>
      <c r="B57" s="57" t="s">
        <v>212</v>
      </c>
      <c r="C57" s="109">
        <v>7</v>
      </c>
      <c r="D57" s="109"/>
      <c r="E57" s="109"/>
      <c r="F57" s="106" t="s">
        <v>121</v>
      </c>
      <c r="G57" s="31">
        <f>H57+I57</f>
        <v>318</v>
      </c>
      <c r="H57" s="31">
        <v>106</v>
      </c>
      <c r="I57" s="49">
        <f>SUM(N57:S57)</f>
        <v>212</v>
      </c>
      <c r="J57" s="31">
        <v>40</v>
      </c>
      <c r="K57" s="31"/>
      <c r="L57" s="31"/>
      <c r="M57" s="31"/>
      <c r="N57" s="31"/>
      <c r="O57" s="31"/>
      <c r="P57" s="31"/>
      <c r="Q57" s="31">
        <v>68</v>
      </c>
      <c r="R57" s="31">
        <v>144</v>
      </c>
      <c r="S57" s="31"/>
    </row>
    <row r="58" spans="1:24" ht="12" customHeight="1" x14ac:dyDescent="0.2">
      <c r="A58" s="8" t="s">
        <v>188</v>
      </c>
      <c r="B58" s="45" t="s">
        <v>28</v>
      </c>
      <c r="C58" s="93"/>
      <c r="D58" s="93"/>
      <c r="E58" s="93"/>
      <c r="F58" s="100"/>
      <c r="G58" s="1">
        <f>H58+I58</f>
        <v>0</v>
      </c>
      <c r="H58" s="1"/>
      <c r="I58" s="13">
        <f>SUM(N58:S58)</f>
        <v>0</v>
      </c>
      <c r="J58" s="1"/>
      <c r="K58" s="1"/>
      <c r="L58" s="1"/>
      <c r="M58" s="1"/>
      <c r="N58" s="68"/>
      <c r="O58" s="68"/>
      <c r="P58" s="68"/>
      <c r="Q58" s="68"/>
      <c r="R58" s="68"/>
      <c r="S58" s="68"/>
    </row>
    <row r="59" spans="1:24" ht="13.5" customHeight="1" thickBot="1" x14ac:dyDescent="0.25">
      <c r="A59" s="85" t="s">
        <v>57</v>
      </c>
      <c r="B59" s="121" t="s">
        <v>30</v>
      </c>
      <c r="C59" s="95"/>
      <c r="D59" s="95"/>
      <c r="E59" s="95">
        <v>8</v>
      </c>
      <c r="F59" s="122" t="s">
        <v>84</v>
      </c>
      <c r="G59" s="50">
        <f>H59+I59</f>
        <v>72</v>
      </c>
      <c r="H59" s="50"/>
      <c r="I59" s="51">
        <f>SUM(N59:S59)</f>
        <v>72</v>
      </c>
      <c r="J59" s="50"/>
      <c r="K59" s="50"/>
      <c r="L59" s="50"/>
      <c r="M59" s="50"/>
      <c r="N59" s="70"/>
      <c r="O59" s="70"/>
      <c r="P59" s="70"/>
      <c r="Q59" s="70"/>
      <c r="R59" s="70"/>
      <c r="S59" s="70">
        <v>72</v>
      </c>
    </row>
    <row r="60" spans="1:24" s="213" customFormat="1" ht="24.75" customHeight="1" thickBot="1" x14ac:dyDescent="0.25">
      <c r="A60" s="207" t="s">
        <v>58</v>
      </c>
      <c r="B60" s="208" t="s">
        <v>81</v>
      </c>
      <c r="C60" s="209">
        <v>6</v>
      </c>
      <c r="D60" s="209"/>
      <c r="E60" s="209"/>
      <c r="F60" s="210" t="s">
        <v>72</v>
      </c>
      <c r="G60" s="211">
        <f t="shared" ref="G60:S60" si="22">SUM(G61:G63)</f>
        <v>543</v>
      </c>
      <c r="H60" s="211">
        <f t="shared" si="22"/>
        <v>43</v>
      </c>
      <c r="I60" s="211">
        <f t="shared" si="22"/>
        <v>500</v>
      </c>
      <c r="J60" s="211">
        <f t="shared" si="22"/>
        <v>68</v>
      </c>
      <c r="K60" s="211">
        <f t="shared" si="22"/>
        <v>0</v>
      </c>
      <c r="L60" s="212">
        <f t="shared" si="22"/>
        <v>0</v>
      </c>
      <c r="M60" s="212">
        <f t="shared" si="22"/>
        <v>0</v>
      </c>
      <c r="N60" s="212">
        <f t="shared" si="22"/>
        <v>32</v>
      </c>
      <c r="O60" s="212">
        <f t="shared" si="22"/>
        <v>116</v>
      </c>
      <c r="P60" s="212">
        <f t="shared" si="22"/>
        <v>100</v>
      </c>
      <c r="Q60" s="212">
        <f t="shared" si="22"/>
        <v>252</v>
      </c>
      <c r="R60" s="212">
        <f t="shared" si="22"/>
        <v>0</v>
      </c>
      <c r="S60" s="212">
        <f t="shared" si="22"/>
        <v>0</v>
      </c>
    </row>
    <row r="61" spans="1:24" ht="21.75" customHeight="1" x14ac:dyDescent="0.2">
      <c r="A61" s="32" t="s">
        <v>59</v>
      </c>
      <c r="B61" s="57" t="s">
        <v>215</v>
      </c>
      <c r="C61" s="109">
        <v>5</v>
      </c>
      <c r="D61" s="109"/>
      <c r="E61" s="109"/>
      <c r="F61" s="92" t="s">
        <v>121</v>
      </c>
      <c r="G61" s="31">
        <f>H61+I61</f>
        <v>129</v>
      </c>
      <c r="H61" s="31">
        <f>I61/2</f>
        <v>43</v>
      </c>
      <c r="I61" s="31">
        <f>SUM(M61:S61)</f>
        <v>86</v>
      </c>
      <c r="J61" s="31">
        <v>68</v>
      </c>
      <c r="K61" s="31"/>
      <c r="L61" s="31"/>
      <c r="M61" s="31"/>
      <c r="N61" s="31">
        <v>32</v>
      </c>
      <c r="O61" s="15">
        <v>26</v>
      </c>
      <c r="P61" s="15">
        <v>28</v>
      </c>
      <c r="Q61" s="15"/>
      <c r="R61" s="14"/>
      <c r="S61" s="15"/>
    </row>
    <row r="62" spans="1:24" ht="11.25" customHeight="1" x14ac:dyDescent="0.2">
      <c r="A62" s="8" t="s">
        <v>189</v>
      </c>
      <c r="B62" s="78" t="s">
        <v>28</v>
      </c>
      <c r="C62" s="109"/>
      <c r="D62" s="109"/>
      <c r="E62" s="109">
        <v>6</v>
      </c>
      <c r="F62" s="126" t="s">
        <v>179</v>
      </c>
      <c r="G62" s="31">
        <f>H62+I62</f>
        <v>342</v>
      </c>
      <c r="H62" s="31"/>
      <c r="I62" s="31">
        <f>SUM(M62:S62)</f>
        <v>342</v>
      </c>
      <c r="J62" s="31"/>
      <c r="K62" s="31"/>
      <c r="L62" s="31"/>
      <c r="M62" s="31"/>
      <c r="O62" s="84">
        <v>90</v>
      </c>
      <c r="P62" s="84">
        <v>72</v>
      </c>
      <c r="Q62" s="84">
        <v>180</v>
      </c>
      <c r="R62" s="87"/>
      <c r="S62" s="88"/>
      <c r="U62" t="s">
        <v>253</v>
      </c>
      <c r="X62" t="s">
        <v>254</v>
      </c>
    </row>
    <row r="63" spans="1:24" ht="10.5" customHeight="1" x14ac:dyDescent="0.2">
      <c r="A63" s="8" t="s">
        <v>178</v>
      </c>
      <c r="B63" s="78" t="s">
        <v>30</v>
      </c>
      <c r="C63" s="93"/>
      <c r="D63" s="93"/>
      <c r="E63" s="93">
        <v>6</v>
      </c>
      <c r="F63" s="127" t="s">
        <v>84</v>
      </c>
      <c r="G63" s="31">
        <f>H63+I63</f>
        <v>72</v>
      </c>
      <c r="H63" s="1"/>
      <c r="I63" s="31">
        <f>SUM(M63:S63)</f>
        <v>72</v>
      </c>
      <c r="J63" s="1"/>
      <c r="K63" s="1"/>
      <c r="L63" s="1"/>
      <c r="M63" s="1"/>
      <c r="N63" s="69"/>
      <c r="O63" s="69"/>
      <c r="P63" s="69"/>
      <c r="Q63" s="69">
        <v>72</v>
      </c>
      <c r="R63" s="69"/>
      <c r="S63" s="69"/>
    </row>
    <row r="64" spans="1:24" s="12" customFormat="1" ht="11.25" customHeight="1" x14ac:dyDescent="0.2">
      <c r="A64" s="32"/>
      <c r="B64" s="40" t="s">
        <v>110</v>
      </c>
      <c r="C64" s="104">
        <f>C34+C26+C8+C31</f>
        <v>15</v>
      </c>
      <c r="D64" s="104">
        <f>D34+D26+D8+D31</f>
        <v>4</v>
      </c>
      <c r="E64" s="104">
        <f>E34+E26+E8+E31</f>
        <v>35</v>
      </c>
      <c r="F64" s="110"/>
      <c r="G64" s="3">
        <f>H64+I64</f>
        <v>6588</v>
      </c>
      <c r="H64" s="36">
        <f>H65</f>
        <v>2196</v>
      </c>
      <c r="I64" s="3">
        <f>SUM(L64:S64)</f>
        <v>4392</v>
      </c>
      <c r="J64" s="36">
        <f>J65</f>
        <v>1532</v>
      </c>
      <c r="K64" s="36">
        <f>K65</f>
        <v>30</v>
      </c>
      <c r="L64" s="36">
        <f t="shared" ref="L64:R64" si="23">L68</f>
        <v>612</v>
      </c>
      <c r="M64" s="36">
        <f t="shared" si="23"/>
        <v>792</v>
      </c>
      <c r="N64" s="36">
        <f t="shared" si="23"/>
        <v>576</v>
      </c>
      <c r="O64" s="36">
        <f t="shared" si="23"/>
        <v>648</v>
      </c>
      <c r="P64" s="36">
        <f t="shared" si="23"/>
        <v>504</v>
      </c>
      <c r="Q64" s="36">
        <f t="shared" si="23"/>
        <v>612</v>
      </c>
      <c r="R64" s="36">
        <f t="shared" si="23"/>
        <v>648</v>
      </c>
      <c r="S64" s="36">
        <f>S68</f>
        <v>0</v>
      </c>
    </row>
    <row r="65" spans="1:21" s="206" customFormat="1" ht="12" customHeight="1" x14ac:dyDescent="0.2">
      <c r="A65" s="201"/>
      <c r="B65" s="202" t="s">
        <v>111</v>
      </c>
      <c r="C65" s="203"/>
      <c r="D65" s="203"/>
      <c r="E65" s="203"/>
      <c r="F65" s="204" t="s">
        <v>364</v>
      </c>
      <c r="G65" s="205">
        <f t="shared" ref="G65:S65" si="24">SUM(G8+G34+G26+G31)</f>
        <v>7524</v>
      </c>
      <c r="H65" s="205">
        <f t="shared" si="24"/>
        <v>2196</v>
      </c>
      <c r="I65" s="205">
        <f t="shared" si="24"/>
        <v>5328</v>
      </c>
      <c r="J65" s="205">
        <f t="shared" si="24"/>
        <v>1532</v>
      </c>
      <c r="K65" s="205">
        <f t="shared" si="24"/>
        <v>30</v>
      </c>
      <c r="L65" s="205">
        <f t="shared" si="24"/>
        <v>612</v>
      </c>
      <c r="M65" s="205">
        <f t="shared" si="24"/>
        <v>792</v>
      </c>
      <c r="N65" s="205">
        <f t="shared" si="24"/>
        <v>612</v>
      </c>
      <c r="O65" s="205">
        <f t="shared" si="24"/>
        <v>828</v>
      </c>
      <c r="P65" s="205">
        <f t="shared" si="24"/>
        <v>576</v>
      </c>
      <c r="Q65" s="205">
        <f t="shared" si="24"/>
        <v>864</v>
      </c>
      <c r="R65" s="205">
        <f t="shared" si="24"/>
        <v>684</v>
      </c>
      <c r="S65" s="205">
        <f t="shared" si="24"/>
        <v>360</v>
      </c>
    </row>
    <row r="66" spans="1:21" s="12" customFormat="1" ht="10.5" x14ac:dyDescent="0.15">
      <c r="A66" s="41" t="s">
        <v>61</v>
      </c>
      <c r="B66" s="39" t="s">
        <v>63</v>
      </c>
      <c r="C66" s="112"/>
      <c r="D66" s="112"/>
      <c r="E66" s="112"/>
      <c r="F66" s="111" t="s">
        <v>74</v>
      </c>
      <c r="G66" s="4"/>
      <c r="H66" s="4"/>
      <c r="I66" s="4"/>
      <c r="J66" s="4" t="s">
        <v>126</v>
      </c>
      <c r="K66" s="4"/>
      <c r="L66" s="4">
        <f t="shared" ref="L66:Q66" si="25">L68/L67</f>
        <v>36</v>
      </c>
      <c r="M66" s="4">
        <f t="shared" si="25"/>
        <v>36</v>
      </c>
      <c r="N66" s="4">
        <f t="shared" si="25"/>
        <v>36</v>
      </c>
      <c r="O66" s="4">
        <f t="shared" si="25"/>
        <v>36</v>
      </c>
      <c r="P66" s="4">
        <f t="shared" si="25"/>
        <v>36</v>
      </c>
      <c r="Q66" s="4">
        <f t="shared" si="25"/>
        <v>36</v>
      </c>
      <c r="R66" s="4">
        <f>R68/R67</f>
        <v>36</v>
      </c>
      <c r="S66" s="4">
        <v>0</v>
      </c>
    </row>
    <row r="67" spans="1:21" s="12" customFormat="1" ht="13.5" customHeight="1" x14ac:dyDescent="0.2">
      <c r="A67" s="41" t="s">
        <v>62</v>
      </c>
      <c r="B67" s="38" t="s">
        <v>64</v>
      </c>
      <c r="C67" s="103"/>
      <c r="D67" s="103"/>
      <c r="E67" s="103"/>
      <c r="F67" s="111" t="s">
        <v>75</v>
      </c>
      <c r="G67" s="4"/>
      <c r="H67" s="330" t="s">
        <v>256</v>
      </c>
      <c r="I67" s="331"/>
      <c r="J67" s="331"/>
      <c r="K67" s="332"/>
      <c r="L67" s="170">
        <v>17</v>
      </c>
      <c r="M67" s="170">
        <v>22</v>
      </c>
      <c r="N67" s="170">
        <v>16</v>
      </c>
      <c r="O67" s="170">
        <v>18</v>
      </c>
      <c r="P67" s="170">
        <v>14</v>
      </c>
      <c r="Q67" s="170">
        <v>17</v>
      </c>
      <c r="R67" s="170">
        <v>18</v>
      </c>
      <c r="S67" s="170">
        <v>0</v>
      </c>
      <c r="U67" s="12">
        <f>SUM(L67:T67)</f>
        <v>122</v>
      </c>
    </row>
    <row r="68" spans="1:21" s="12" customFormat="1" ht="20.25" customHeight="1" x14ac:dyDescent="0.2">
      <c r="A68" s="39" t="s">
        <v>219</v>
      </c>
      <c r="B68" s="128"/>
      <c r="C68" s="128"/>
      <c r="D68" s="128"/>
      <c r="E68" s="128"/>
      <c r="F68" s="128"/>
      <c r="G68" s="128"/>
      <c r="H68" s="311" t="s">
        <v>60</v>
      </c>
      <c r="I68" s="307" t="s">
        <v>65</v>
      </c>
      <c r="J68" s="307"/>
      <c r="K68" s="307"/>
      <c r="L68" s="278">
        <f t="shared" ref="L68:R68" si="26">L61+L57+L53+L52+L35+L31+L26+L8</f>
        <v>612</v>
      </c>
      <c r="M68" s="278">
        <f t="shared" si="26"/>
        <v>792</v>
      </c>
      <c r="N68" s="278">
        <f t="shared" si="26"/>
        <v>576</v>
      </c>
      <c r="O68" s="278">
        <f t="shared" si="26"/>
        <v>648</v>
      </c>
      <c r="P68" s="278">
        <f t="shared" si="26"/>
        <v>504</v>
      </c>
      <c r="Q68" s="278">
        <f t="shared" si="26"/>
        <v>612</v>
      </c>
      <c r="R68" s="278">
        <f t="shared" si="26"/>
        <v>648</v>
      </c>
      <c r="S68" s="4">
        <f>S61+S57+S53+S52+S35+S31+S26+S8</f>
        <v>0</v>
      </c>
      <c r="T68" s="12">
        <f>SUM(N68:S68)</f>
        <v>2988</v>
      </c>
    </row>
    <row r="69" spans="1:21" s="12" customFormat="1" ht="11.25" customHeight="1" x14ac:dyDescent="0.2">
      <c r="A69" s="39"/>
      <c r="B69" s="128"/>
      <c r="C69" s="128"/>
      <c r="D69" s="128"/>
      <c r="E69" s="128"/>
      <c r="F69" s="128"/>
      <c r="G69" s="128"/>
      <c r="H69" s="312"/>
      <c r="I69" s="307" t="s">
        <v>66</v>
      </c>
      <c r="J69" s="307"/>
      <c r="K69" s="307"/>
      <c r="L69" s="67">
        <f t="shared" ref="L69:S70" si="27">L62+L58+L54</f>
        <v>0</v>
      </c>
      <c r="M69" s="67">
        <f t="shared" si="27"/>
        <v>0</v>
      </c>
      <c r="N69" s="67">
        <f t="shared" si="27"/>
        <v>36</v>
      </c>
      <c r="O69" s="67">
        <f t="shared" si="27"/>
        <v>180</v>
      </c>
      <c r="P69" s="67">
        <f t="shared" si="27"/>
        <v>72</v>
      </c>
      <c r="Q69" s="67">
        <f t="shared" si="27"/>
        <v>180</v>
      </c>
      <c r="R69" s="67">
        <f t="shared" si="27"/>
        <v>36</v>
      </c>
      <c r="S69" s="67">
        <f t="shared" si="27"/>
        <v>0</v>
      </c>
      <c r="T69" s="12">
        <f>SUM(N69:S69)</f>
        <v>504</v>
      </c>
      <c r="U69" s="12">
        <f>T69/36</f>
        <v>14</v>
      </c>
    </row>
    <row r="70" spans="1:21" s="12" customFormat="1" ht="10.5" customHeight="1" x14ac:dyDescent="0.2">
      <c r="A70" s="39" t="s">
        <v>64</v>
      </c>
      <c r="B70" s="128"/>
      <c r="C70" s="128"/>
      <c r="D70" s="128"/>
      <c r="E70" s="128"/>
      <c r="F70" s="128"/>
      <c r="G70" s="128"/>
      <c r="H70" s="312"/>
      <c r="I70" s="307" t="s">
        <v>67</v>
      </c>
      <c r="J70" s="307"/>
      <c r="K70" s="307"/>
      <c r="L70" s="71">
        <f t="shared" si="27"/>
        <v>0</v>
      </c>
      <c r="M70" s="71">
        <f t="shared" si="27"/>
        <v>0</v>
      </c>
      <c r="N70" s="71">
        <f t="shared" si="27"/>
        <v>0</v>
      </c>
      <c r="O70" s="71">
        <f t="shared" si="27"/>
        <v>0</v>
      </c>
      <c r="P70" s="71">
        <f t="shared" si="27"/>
        <v>0</v>
      </c>
      <c r="Q70" s="71">
        <f t="shared" si="27"/>
        <v>72</v>
      </c>
      <c r="R70" s="71">
        <f t="shared" si="27"/>
        <v>0</v>
      </c>
      <c r="S70" s="71">
        <f t="shared" si="27"/>
        <v>360</v>
      </c>
      <c r="T70" s="12">
        <f>SUM(N70:S70)</f>
        <v>432</v>
      </c>
      <c r="U70" s="12">
        <f>T70/36</f>
        <v>12</v>
      </c>
    </row>
    <row r="71" spans="1:21" s="12" customFormat="1" ht="12.75" customHeight="1" x14ac:dyDescent="0.2">
      <c r="A71" s="39" t="s">
        <v>191</v>
      </c>
      <c r="B71" s="129"/>
      <c r="C71" s="79"/>
      <c r="D71" s="79"/>
      <c r="E71" s="79"/>
      <c r="F71" s="79"/>
      <c r="G71" s="79"/>
      <c r="H71" s="312"/>
      <c r="I71" s="307" t="s">
        <v>190</v>
      </c>
      <c r="J71" s="307"/>
      <c r="K71" s="307"/>
      <c r="L71" s="4"/>
      <c r="M71" s="4"/>
      <c r="N71" s="47"/>
      <c r="O71" s="47"/>
      <c r="P71" s="47"/>
      <c r="Q71" s="47"/>
      <c r="R71" s="47"/>
      <c r="S71" s="4" t="s">
        <v>74</v>
      </c>
      <c r="T71" s="12">
        <f>SUM(T69:T70)</f>
        <v>936</v>
      </c>
    </row>
    <row r="72" spans="1:21" s="12" customFormat="1" ht="30" customHeight="1" x14ac:dyDescent="0.2">
      <c r="A72" s="45" t="s">
        <v>71</v>
      </c>
      <c r="B72" s="80"/>
      <c r="C72" s="80"/>
      <c r="D72" s="80"/>
      <c r="E72" s="80"/>
      <c r="F72" s="80"/>
      <c r="G72" s="80"/>
      <c r="H72" s="312"/>
      <c r="I72" s="307" t="s">
        <v>68</v>
      </c>
      <c r="J72" s="307"/>
      <c r="K72" s="307"/>
      <c r="L72" s="4"/>
      <c r="M72" s="4">
        <v>3</v>
      </c>
      <c r="N72" s="48"/>
      <c r="O72" s="48">
        <v>3</v>
      </c>
      <c r="P72" s="48">
        <v>2</v>
      </c>
      <c r="Q72" s="48">
        <v>3</v>
      </c>
      <c r="R72" s="48">
        <v>2</v>
      </c>
      <c r="S72" s="48">
        <v>2</v>
      </c>
      <c r="T72" s="12">
        <f>SUM(L72:S72)</f>
        <v>15</v>
      </c>
    </row>
    <row r="73" spans="1:21" s="12" customFormat="1" ht="11.25" customHeight="1" x14ac:dyDescent="0.2">
      <c r="A73" s="39" t="s">
        <v>76</v>
      </c>
      <c r="B73" s="79"/>
      <c r="C73" s="79"/>
      <c r="D73" s="79"/>
      <c r="E73" s="79"/>
      <c r="F73" s="79"/>
      <c r="G73" s="79"/>
      <c r="H73" s="312"/>
      <c r="I73" s="307" t="s">
        <v>69</v>
      </c>
      <c r="J73" s="307"/>
      <c r="K73" s="307"/>
      <c r="L73" s="4">
        <v>2</v>
      </c>
      <c r="M73" s="4">
        <v>10</v>
      </c>
      <c r="N73" s="48">
        <v>4</v>
      </c>
      <c r="O73" s="48">
        <v>6</v>
      </c>
      <c r="P73" s="48">
        <v>2</v>
      </c>
      <c r="Q73" s="48">
        <v>5</v>
      </c>
      <c r="R73" s="48">
        <v>4</v>
      </c>
      <c r="S73" s="48">
        <v>2</v>
      </c>
      <c r="T73" s="12">
        <f>SUM(L73:S73)</f>
        <v>35</v>
      </c>
    </row>
    <row r="74" spans="1:21" s="12" customFormat="1" ht="9.75" customHeight="1" x14ac:dyDescent="0.2">
      <c r="A74" s="39" t="s">
        <v>77</v>
      </c>
      <c r="B74" s="79"/>
      <c r="C74" s="79"/>
      <c r="D74" s="79"/>
      <c r="E74" s="79"/>
      <c r="F74" s="79"/>
      <c r="G74" s="79"/>
      <c r="H74" s="313"/>
      <c r="I74" s="307" t="s">
        <v>70</v>
      </c>
      <c r="J74" s="307"/>
      <c r="K74" s="307"/>
      <c r="L74" s="4"/>
      <c r="M74" s="4">
        <v>0</v>
      </c>
      <c r="N74" s="48">
        <v>0</v>
      </c>
      <c r="O74" s="48">
        <v>0</v>
      </c>
      <c r="P74" s="48">
        <v>0</v>
      </c>
      <c r="Q74" s="48">
        <v>1</v>
      </c>
      <c r="R74" s="48">
        <v>3</v>
      </c>
      <c r="S74" s="48">
        <v>0</v>
      </c>
      <c r="T74" s="12">
        <f>SUM(L74:S74)</f>
        <v>4</v>
      </c>
    </row>
    <row r="75" spans="1:21" x14ac:dyDescent="0.2">
      <c r="T75">
        <f>SUM(T72:T74)</f>
        <v>54</v>
      </c>
    </row>
  </sheetData>
  <mergeCells count="28">
    <mergeCell ref="L2:S2"/>
    <mergeCell ref="C3:C5"/>
    <mergeCell ref="D3:D5"/>
    <mergeCell ref="E3:E5"/>
    <mergeCell ref="G3:G5"/>
    <mergeCell ref="H3:H5"/>
    <mergeCell ref="L3:M3"/>
    <mergeCell ref="N3:O3"/>
    <mergeCell ref="P3:Q3"/>
    <mergeCell ref="R3:S3"/>
    <mergeCell ref="A2:A6"/>
    <mergeCell ref="B2:B6"/>
    <mergeCell ref="B1:J1"/>
    <mergeCell ref="I68:K68"/>
    <mergeCell ref="I69:K69"/>
    <mergeCell ref="C2:E2"/>
    <mergeCell ref="F2:F5"/>
    <mergeCell ref="G2:K2"/>
    <mergeCell ref="I4:I5"/>
    <mergeCell ref="J4:K4"/>
    <mergeCell ref="H67:K67"/>
    <mergeCell ref="I74:K74"/>
    <mergeCell ref="I3:K3"/>
    <mergeCell ref="I72:K72"/>
    <mergeCell ref="H68:H74"/>
    <mergeCell ref="I73:K73"/>
    <mergeCell ref="I71:K71"/>
    <mergeCell ref="I70:K70"/>
  </mergeCells>
  <phoneticPr fontId="2" type="noConversion"/>
  <printOptions gridLines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workbookViewId="0">
      <selection activeCell="J19" sqref="J19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42.85546875" customWidth="1"/>
  </cols>
  <sheetData>
    <row r="1" spans="1:6" ht="15.75" x14ac:dyDescent="0.25">
      <c r="A1" s="16"/>
    </row>
    <row r="2" spans="1:6" x14ac:dyDescent="0.2">
      <c r="A2" s="336" t="s">
        <v>131</v>
      </c>
      <c r="B2" s="336"/>
      <c r="C2" s="336"/>
      <c r="D2" s="336"/>
    </row>
    <row r="3" spans="1:6" x14ac:dyDescent="0.2">
      <c r="A3" s="12" t="s">
        <v>335</v>
      </c>
    </row>
    <row r="4" spans="1:6" x14ac:dyDescent="0.2">
      <c r="A4" s="272"/>
      <c r="D4" s="274"/>
    </row>
    <row r="5" spans="1:6" x14ac:dyDescent="0.2">
      <c r="A5" s="338" t="s">
        <v>359</v>
      </c>
      <c r="B5" s="338"/>
      <c r="C5" s="338"/>
      <c r="D5" s="338"/>
    </row>
    <row r="6" spans="1:6" ht="24" customHeight="1" x14ac:dyDescent="0.2">
      <c r="A6" s="339" t="s">
        <v>358</v>
      </c>
      <c r="B6" s="339"/>
      <c r="C6" s="339"/>
      <c r="D6" s="339"/>
    </row>
    <row r="7" spans="1:6" x14ac:dyDescent="0.2">
      <c r="A7" s="340" t="s">
        <v>132</v>
      </c>
      <c r="B7" s="340"/>
      <c r="C7" s="340"/>
      <c r="D7" s="340"/>
    </row>
    <row r="8" spans="1:6" x14ac:dyDescent="0.2">
      <c r="A8" s="12"/>
    </row>
    <row r="9" spans="1:6" ht="27" customHeight="1" x14ac:dyDescent="0.2">
      <c r="A9" s="275" t="s">
        <v>133</v>
      </c>
      <c r="B9" s="275" t="s">
        <v>134</v>
      </c>
      <c r="C9" s="275" t="s">
        <v>135</v>
      </c>
      <c r="D9" s="281" t="s">
        <v>136</v>
      </c>
    </row>
    <row r="10" spans="1:6" ht="14.25" customHeight="1" x14ac:dyDescent="0.2">
      <c r="A10" s="275">
        <v>1</v>
      </c>
      <c r="B10" s="83" t="s">
        <v>357</v>
      </c>
      <c r="C10" s="275"/>
      <c r="D10" s="281"/>
    </row>
    <row r="11" spans="1:6" ht="24.75" customHeight="1" x14ac:dyDescent="0.2">
      <c r="A11" s="276" t="s">
        <v>340</v>
      </c>
      <c r="B11" s="273" t="s">
        <v>214</v>
      </c>
      <c r="C11" s="31">
        <v>36</v>
      </c>
      <c r="D11" s="275" t="s">
        <v>354</v>
      </c>
      <c r="F11" s="273" t="s">
        <v>356</v>
      </c>
    </row>
    <row r="12" spans="1:6" ht="27" customHeight="1" x14ac:dyDescent="0.2">
      <c r="A12" s="276" t="s">
        <v>341</v>
      </c>
      <c r="B12" s="57" t="s">
        <v>213</v>
      </c>
      <c r="C12" s="31">
        <v>48</v>
      </c>
      <c r="D12" s="275" t="s">
        <v>354</v>
      </c>
    </row>
    <row r="13" spans="1:6" ht="27" customHeight="1" x14ac:dyDescent="0.2">
      <c r="A13" s="276" t="s">
        <v>355</v>
      </c>
      <c r="B13" s="57" t="s">
        <v>257</v>
      </c>
      <c r="C13" s="31">
        <v>76</v>
      </c>
      <c r="D13" s="275" t="s">
        <v>354</v>
      </c>
    </row>
    <row r="14" spans="1:6" ht="27" customHeight="1" x14ac:dyDescent="0.2">
      <c r="A14" s="276" t="s">
        <v>353</v>
      </c>
      <c r="B14" s="57" t="s">
        <v>252</v>
      </c>
      <c r="C14" s="31">
        <v>48</v>
      </c>
      <c r="D14" s="285" t="s">
        <v>351</v>
      </c>
    </row>
    <row r="15" spans="1:6" ht="27" customHeight="1" x14ac:dyDescent="0.2">
      <c r="A15" s="276" t="s">
        <v>352</v>
      </c>
      <c r="B15" s="277" t="s">
        <v>249</v>
      </c>
      <c r="C15" s="31">
        <v>32</v>
      </c>
      <c r="D15" s="285" t="s">
        <v>351</v>
      </c>
    </row>
    <row r="16" spans="1:6" ht="36.75" customHeight="1" x14ac:dyDescent="0.2">
      <c r="A16" s="276" t="s">
        <v>342</v>
      </c>
      <c r="B16" s="283" t="s">
        <v>350</v>
      </c>
      <c r="C16" s="281">
        <v>50</v>
      </c>
      <c r="D16" s="282" t="s">
        <v>344</v>
      </c>
    </row>
    <row r="17" spans="1:6" ht="17.25" customHeight="1" x14ac:dyDescent="0.2">
      <c r="A17" s="276" t="s">
        <v>343</v>
      </c>
      <c r="B17" s="341" t="s">
        <v>349</v>
      </c>
      <c r="C17" s="342"/>
      <c r="D17" s="343"/>
    </row>
    <row r="18" spans="1:6" ht="27" customHeight="1" x14ac:dyDescent="0.2">
      <c r="A18" s="276" t="s">
        <v>348</v>
      </c>
      <c r="B18" s="57" t="s">
        <v>215</v>
      </c>
      <c r="C18" s="31">
        <v>86</v>
      </c>
      <c r="D18" s="275" t="s">
        <v>347</v>
      </c>
      <c r="F18" s="284"/>
    </row>
    <row r="19" spans="1:6" ht="43.5" customHeight="1" x14ac:dyDescent="0.2">
      <c r="A19" s="276" t="s">
        <v>346</v>
      </c>
      <c r="B19" s="283" t="s">
        <v>345</v>
      </c>
      <c r="C19" s="281">
        <v>524</v>
      </c>
      <c r="D19" s="282" t="s">
        <v>344</v>
      </c>
    </row>
    <row r="20" spans="1:6" x14ac:dyDescent="0.2">
      <c r="A20" s="337" t="s">
        <v>137</v>
      </c>
      <c r="B20" s="337"/>
      <c r="C20" s="280">
        <f>SUM(C11:C19)</f>
        <v>900</v>
      </c>
      <c r="D20" s="279"/>
    </row>
    <row r="21" spans="1:6" x14ac:dyDescent="0.2">
      <c r="A21" s="12"/>
    </row>
    <row r="22" spans="1:6" x14ac:dyDescent="0.2">
      <c r="A22" s="336"/>
      <c r="B22" s="336"/>
      <c r="C22" s="336"/>
      <c r="D22" s="336"/>
    </row>
    <row r="23" spans="1:6" x14ac:dyDescent="0.2">
      <c r="A23" s="12"/>
    </row>
    <row r="24" spans="1:6" ht="46.5" customHeight="1" x14ac:dyDescent="0.2">
      <c r="A24" s="275"/>
      <c r="B24" s="275"/>
      <c r="C24" s="275"/>
      <c r="D24" s="281"/>
    </row>
    <row r="25" spans="1:6" ht="36" customHeight="1" x14ac:dyDescent="0.2">
      <c r="A25" s="275"/>
      <c r="C25" s="1"/>
    </row>
    <row r="26" spans="1:6" ht="33.75" customHeight="1" x14ac:dyDescent="0.2">
      <c r="A26" s="275"/>
      <c r="C26" s="1"/>
    </row>
    <row r="27" spans="1:6" ht="60.75" customHeight="1" x14ac:dyDescent="0.2">
      <c r="A27" s="275"/>
      <c r="C27" s="281"/>
    </row>
    <row r="28" spans="1:6" x14ac:dyDescent="0.2">
      <c r="A28" s="337"/>
      <c r="B28" s="337"/>
      <c r="C28" s="280"/>
      <c r="D28" s="279"/>
    </row>
    <row r="29" spans="1:6" x14ac:dyDescent="0.2">
      <c r="A29" s="271"/>
    </row>
    <row r="30" spans="1:6" x14ac:dyDescent="0.2">
      <c r="A30" s="60"/>
    </row>
    <row r="31" spans="1:6" x14ac:dyDescent="0.2">
      <c r="A31" s="61" t="s">
        <v>138</v>
      </c>
    </row>
  </sheetData>
  <mergeCells count="8">
    <mergeCell ref="A22:D22"/>
    <mergeCell ref="A28:B28"/>
    <mergeCell ref="A2:D2"/>
    <mergeCell ref="A5:D5"/>
    <mergeCell ref="A6:D6"/>
    <mergeCell ref="A7:D7"/>
    <mergeCell ref="B17:D17"/>
    <mergeCell ref="A20:B20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6" zoomScaleNormal="100" workbookViewId="0">
      <selection activeCell="I33" sqref="I33"/>
    </sheetView>
  </sheetViews>
  <sheetFormatPr defaultRowHeight="12.75" x14ac:dyDescent="0.2"/>
  <cols>
    <col min="1" max="1" width="73" customWidth="1"/>
    <col min="2" max="2" width="16.42578125" customWidth="1"/>
  </cols>
  <sheetData>
    <row r="1" spans="1:1" ht="15.75" x14ac:dyDescent="0.25">
      <c r="A1" s="62" t="s">
        <v>139</v>
      </c>
    </row>
    <row r="2" spans="1:1" ht="15.75" x14ac:dyDescent="0.25">
      <c r="A2" s="63"/>
    </row>
    <row r="3" spans="1:1" ht="15.75" x14ac:dyDescent="0.25">
      <c r="A3" s="63" t="s">
        <v>140</v>
      </c>
    </row>
    <row r="4" spans="1:1" ht="15.75" x14ac:dyDescent="0.25">
      <c r="A4" s="64" t="s">
        <v>196</v>
      </c>
    </row>
    <row r="5" spans="1:1" ht="15.75" x14ac:dyDescent="0.25">
      <c r="A5" s="64" t="s">
        <v>197</v>
      </c>
    </row>
    <row r="6" spans="1:1" ht="15.75" x14ac:dyDescent="0.25">
      <c r="A6" s="64" t="s">
        <v>225</v>
      </c>
    </row>
    <row r="7" spans="1:1" ht="15.75" x14ac:dyDescent="0.25">
      <c r="A7" s="64" t="s">
        <v>198</v>
      </c>
    </row>
    <row r="8" spans="1:1" ht="15.75" x14ac:dyDescent="0.25">
      <c r="A8" s="64" t="s">
        <v>226</v>
      </c>
    </row>
    <row r="9" spans="1:1" ht="15.75" x14ac:dyDescent="0.25">
      <c r="A9" s="64" t="s">
        <v>227</v>
      </c>
    </row>
    <row r="10" spans="1:1" ht="15.75" x14ac:dyDescent="0.25">
      <c r="A10" s="64" t="s">
        <v>228</v>
      </c>
    </row>
    <row r="11" spans="1:1" ht="15.75" x14ac:dyDescent="0.25">
      <c r="A11" s="64" t="s">
        <v>229</v>
      </c>
    </row>
    <row r="12" spans="1:1" ht="15.75" x14ac:dyDescent="0.25">
      <c r="A12" s="64" t="s">
        <v>199</v>
      </c>
    </row>
    <row r="13" spans="1:1" ht="15.75" x14ac:dyDescent="0.25">
      <c r="A13" s="64" t="s">
        <v>230</v>
      </c>
    </row>
    <row r="14" spans="1:1" ht="15.75" x14ac:dyDescent="0.25">
      <c r="A14" s="63" t="s">
        <v>141</v>
      </c>
    </row>
    <row r="15" spans="1:1" ht="15.75" x14ac:dyDescent="0.25">
      <c r="A15" s="64" t="s">
        <v>231</v>
      </c>
    </row>
    <row r="16" spans="1:1" ht="15.75" x14ac:dyDescent="0.25">
      <c r="A16" s="64" t="s">
        <v>232</v>
      </c>
    </row>
    <row r="17" spans="1:1" ht="15.75" x14ac:dyDescent="0.25">
      <c r="A17" s="64" t="s">
        <v>233</v>
      </c>
    </row>
    <row r="18" spans="1:1" ht="15.75" x14ac:dyDescent="0.25">
      <c r="A18" s="64" t="s">
        <v>234</v>
      </c>
    </row>
    <row r="19" spans="1:1" ht="15.75" x14ac:dyDescent="0.25">
      <c r="A19" s="64" t="s">
        <v>235</v>
      </c>
    </row>
    <row r="20" spans="1:1" ht="15.75" x14ac:dyDescent="0.25">
      <c r="A20" s="64" t="s">
        <v>236</v>
      </c>
    </row>
    <row r="21" spans="1:1" ht="15.75" x14ac:dyDescent="0.25">
      <c r="A21" s="64" t="s">
        <v>237</v>
      </c>
    </row>
    <row r="22" spans="1:1" ht="15.75" x14ac:dyDescent="0.25">
      <c r="A22" s="64" t="s">
        <v>238</v>
      </c>
    </row>
    <row r="23" spans="1:1" ht="15.75" x14ac:dyDescent="0.25">
      <c r="A23" s="64" t="s">
        <v>239</v>
      </c>
    </row>
    <row r="24" spans="1:1" ht="15.75" x14ac:dyDescent="0.25">
      <c r="A24" s="115" t="s">
        <v>202</v>
      </c>
    </row>
    <row r="25" spans="1:1" ht="15.75" x14ac:dyDescent="0.25">
      <c r="A25" s="64" t="s">
        <v>240</v>
      </c>
    </row>
    <row r="26" spans="1:1" ht="15.75" x14ac:dyDescent="0.25">
      <c r="A26" s="64" t="s">
        <v>241</v>
      </c>
    </row>
    <row r="27" spans="1:1" ht="15.75" x14ac:dyDescent="0.25">
      <c r="A27" s="64" t="s">
        <v>242</v>
      </c>
    </row>
    <row r="28" spans="1:1" ht="15.75" x14ac:dyDescent="0.25">
      <c r="A28" s="64" t="s">
        <v>243</v>
      </c>
    </row>
    <row r="29" spans="1:1" ht="15.75" x14ac:dyDescent="0.25">
      <c r="A29" s="64" t="s">
        <v>201</v>
      </c>
    </row>
    <row r="30" spans="1:1" ht="15.75" x14ac:dyDescent="0.25">
      <c r="A30" s="64" t="s">
        <v>200</v>
      </c>
    </row>
    <row r="31" spans="1:1" ht="15.75" x14ac:dyDescent="0.25">
      <c r="A31" s="64" t="s">
        <v>142</v>
      </c>
    </row>
    <row r="32" spans="1:1" ht="15.75" x14ac:dyDescent="0.25">
      <c r="A32" s="63" t="s">
        <v>143</v>
      </c>
    </row>
    <row r="33" spans="1:3" ht="15.75" x14ac:dyDescent="0.25">
      <c r="A33" s="64" t="s">
        <v>144</v>
      </c>
    </row>
    <row r="34" spans="1:3" ht="15.75" x14ac:dyDescent="0.25">
      <c r="A34" s="64" t="s">
        <v>145</v>
      </c>
    </row>
    <row r="35" spans="1:3" ht="15.75" x14ac:dyDescent="0.25">
      <c r="A35" s="65" t="s">
        <v>146</v>
      </c>
    </row>
    <row r="36" spans="1:3" ht="15.75" x14ac:dyDescent="0.25">
      <c r="A36" s="63" t="s">
        <v>147</v>
      </c>
    </row>
    <row r="37" spans="1:3" ht="15.75" x14ac:dyDescent="0.25">
      <c r="A37" s="64" t="s">
        <v>148</v>
      </c>
    </row>
    <row r="38" spans="1:3" ht="15.75" x14ac:dyDescent="0.25">
      <c r="A38" s="64" t="s">
        <v>149</v>
      </c>
    </row>
    <row r="39" spans="1:3" ht="15.75" x14ac:dyDescent="0.25">
      <c r="A39" s="65" t="s">
        <v>150</v>
      </c>
    </row>
    <row r="40" spans="1:3" ht="17.25" customHeight="1" x14ac:dyDescent="0.25">
      <c r="A40" s="65"/>
    </row>
    <row r="41" spans="1:3" ht="15.75" x14ac:dyDescent="0.25">
      <c r="A41" s="157" t="s">
        <v>151</v>
      </c>
      <c r="B41" s="64" t="s">
        <v>152</v>
      </c>
      <c r="C41" s="64"/>
    </row>
    <row r="42" spans="1:3" ht="15.75" x14ac:dyDescent="0.25">
      <c r="A42" s="157" t="s">
        <v>373</v>
      </c>
      <c r="B42" s="64" t="s">
        <v>153</v>
      </c>
    </row>
    <row r="43" spans="1:3" ht="31.5" x14ac:dyDescent="0.25">
      <c r="A43" s="158" t="s">
        <v>374</v>
      </c>
      <c r="B43" s="64" t="s">
        <v>375</v>
      </c>
      <c r="C43" s="64"/>
    </row>
    <row r="44" spans="1:3" ht="15.75" x14ac:dyDescent="0.25">
      <c r="A44" s="157" t="s">
        <v>372</v>
      </c>
      <c r="B44" s="64" t="s">
        <v>154</v>
      </c>
      <c r="C44" s="64"/>
    </row>
    <row r="45" spans="1:3" ht="15.75" x14ac:dyDescent="0.25">
      <c r="A45" s="157" t="s">
        <v>155</v>
      </c>
      <c r="B45" s="64"/>
    </row>
    <row r="46" spans="1:3" ht="15.75" x14ac:dyDescent="0.25">
      <c r="A46" s="157" t="s">
        <v>160</v>
      </c>
      <c r="B46" s="64" t="s">
        <v>156</v>
      </c>
      <c r="C46" s="64"/>
    </row>
    <row r="47" spans="1:3" ht="15.75" x14ac:dyDescent="0.25">
      <c r="A47" s="157" t="s">
        <v>157</v>
      </c>
      <c r="B47" s="64"/>
    </row>
    <row r="48" spans="1:3" ht="15.75" x14ac:dyDescent="0.25">
      <c r="A48" s="157" t="s">
        <v>158</v>
      </c>
      <c r="B48" s="64" t="s">
        <v>153</v>
      </c>
      <c r="C48" s="64"/>
    </row>
    <row r="49" spans="1:9" ht="15.75" x14ac:dyDescent="0.25">
      <c r="A49" s="158" t="s">
        <v>365</v>
      </c>
      <c r="B49" s="66"/>
    </row>
    <row r="50" spans="1:9" ht="14.25" customHeight="1" x14ac:dyDescent="0.25">
      <c r="A50" s="65" t="s">
        <v>366</v>
      </c>
      <c r="B50" s="64" t="s">
        <v>367</v>
      </c>
      <c r="C50" s="64"/>
      <c r="I50" s="65" t="s">
        <v>159</v>
      </c>
    </row>
  </sheetData>
  <phoneticPr fontId="2" type="noConversion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</vt:lpstr>
      <vt:lpstr>свод</vt:lpstr>
      <vt:lpstr>График УП</vt:lpstr>
      <vt:lpstr>план</vt:lpstr>
      <vt:lpstr>вариативка </vt:lpstr>
      <vt:lpstr>кабинеты</vt:lpstr>
      <vt:lpstr>'вариативка '!Область_печати</vt:lpstr>
      <vt:lpstr>кабинеты!Область_печати</vt:lpstr>
      <vt:lpstr>план!Область_печати</vt:lpstr>
    </vt:vector>
  </TitlesOfParts>
  <Company>Melkosoft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Олеся А. Панфилова</cp:lastModifiedBy>
  <cp:lastPrinted>2018-01-30T09:12:49Z</cp:lastPrinted>
  <dcterms:created xsi:type="dcterms:W3CDTF">2013-04-30T17:20:05Z</dcterms:created>
  <dcterms:modified xsi:type="dcterms:W3CDTF">2018-02-21T13:46:15Z</dcterms:modified>
</cp:coreProperties>
</file>