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135" windowWidth="14490" windowHeight="5490"/>
  </bookViews>
  <sheets>
    <sheet name="титул" sheetId="2" r:id="rId1"/>
    <sheet name="свод" sheetId="3" r:id="rId2"/>
    <sheet name="График УП " sheetId="9" r:id="rId3"/>
    <sheet name="план " sheetId="8" r:id="rId4"/>
    <sheet name="вариативка " sheetId="10" r:id="rId5"/>
    <sheet name="кабинеты" sheetId="6" r:id="rId6"/>
  </sheets>
  <definedNames>
    <definedName name="_xlnm.Print_Area" localSheetId="4">'вариативка '!$A$1:$D$19</definedName>
    <definedName name="_xlnm.Print_Area" localSheetId="2">'График УП '!$A$1:$BA$26</definedName>
    <definedName name="_xlnm.Print_Area" localSheetId="5">кабинеты!$A$1:$B$50</definedName>
    <definedName name="_xlnm.Print_Area" localSheetId="3">'план '!$A$1:$Z$90</definedName>
  </definedNames>
  <calcPr calcId="145621"/>
  <fileRecoveryPr autoRecover="0"/>
</workbook>
</file>

<file path=xl/calcChain.xml><?xml version="1.0" encoding="utf-8"?>
<calcChain xmlns="http://schemas.openxmlformats.org/spreadsheetml/2006/main">
  <c r="V89" i="8" l="1"/>
  <c r="V90" i="8"/>
  <c r="V88" i="8"/>
  <c r="C17" i="10" l="1"/>
  <c r="L79" i="8" l="1"/>
  <c r="K79" i="8"/>
  <c r="V86" i="8"/>
  <c r="V85" i="8"/>
  <c r="S6" i="9"/>
  <c r="T6" i="9" s="1"/>
  <c r="Y22" i="8" l="1"/>
  <c r="Y15" i="8"/>
  <c r="Z17" i="8"/>
  <c r="Z11" i="8"/>
  <c r="Z9" i="8"/>
  <c r="Y8" i="8"/>
  <c r="Y7" i="8" s="1"/>
  <c r="Z10" i="8" l="1"/>
  <c r="Z12" i="8"/>
  <c r="Z13" i="8"/>
  <c r="Z14" i="8"/>
  <c r="Z16" i="8"/>
  <c r="Z18" i="8"/>
  <c r="I18" i="8" s="1"/>
  <c r="Z19" i="8"/>
  <c r="I19" i="8" s="1"/>
  <c r="Z20" i="8"/>
  <c r="I20" i="8" s="1"/>
  <c r="Z21" i="8"/>
  <c r="V8" i="8"/>
  <c r="Z24" i="8"/>
  <c r="I24" i="8" s="1"/>
  <c r="Z23" i="8"/>
  <c r="Z22" i="8" s="1"/>
  <c r="V15" i="8"/>
  <c r="W15" i="8"/>
  <c r="X15" i="8"/>
  <c r="Q22" i="8"/>
  <c r="R22" i="8"/>
  <c r="S22" i="8"/>
  <c r="T22" i="8"/>
  <c r="U22" i="8"/>
  <c r="V22" i="8"/>
  <c r="W22" i="8"/>
  <c r="X22" i="8"/>
  <c r="X8" i="8"/>
  <c r="X7" i="8" s="1"/>
  <c r="H10" i="8"/>
  <c r="H11" i="8"/>
  <c r="H12" i="8"/>
  <c r="H13" i="8"/>
  <c r="H14" i="8"/>
  <c r="H16" i="8"/>
  <c r="H17" i="8"/>
  <c r="H18" i="8"/>
  <c r="H19" i="8"/>
  <c r="H20" i="8"/>
  <c r="H21" i="8"/>
  <c r="H23" i="8"/>
  <c r="H24" i="8"/>
  <c r="H9" i="8"/>
  <c r="O15" i="8"/>
  <c r="K22" i="8"/>
  <c r="L22" i="8"/>
  <c r="M22" i="8"/>
  <c r="N22" i="8"/>
  <c r="O22" i="8"/>
  <c r="I23" i="8"/>
  <c r="I9" i="8"/>
  <c r="V7" i="8" l="1"/>
  <c r="H22" i="8"/>
  <c r="H15" i="8"/>
  <c r="Z15" i="8"/>
  <c r="I22" i="8"/>
  <c r="I16" i="8" l="1"/>
  <c r="I10" i="8"/>
  <c r="I11" i="8"/>
  <c r="I12" i="8"/>
  <c r="I13" i="8"/>
  <c r="I14" i="8"/>
  <c r="Z8" i="8"/>
  <c r="W8" i="8"/>
  <c r="W7" i="8" s="1"/>
  <c r="Z7" i="8" l="1"/>
  <c r="I17" i="8"/>
  <c r="I15" i="8"/>
  <c r="C7" i="8"/>
  <c r="D7" i="8"/>
  <c r="E7" i="8"/>
  <c r="F7" i="8"/>
  <c r="G7" i="8"/>
  <c r="J18" i="8"/>
  <c r="J19" i="8"/>
  <c r="J20" i="8"/>
  <c r="H8" i="8"/>
  <c r="P22" i="8"/>
  <c r="P15" i="8"/>
  <c r="J23" i="8"/>
  <c r="J10" i="8"/>
  <c r="J11" i="8"/>
  <c r="J12" i="8"/>
  <c r="J13" i="8"/>
  <c r="J14" i="8"/>
  <c r="J9" i="8"/>
  <c r="H7" i="8" l="1"/>
  <c r="G46" i="8"/>
  <c r="G79" i="8" s="1"/>
  <c r="D46" i="8"/>
  <c r="D79" i="8" s="1"/>
  <c r="E46" i="8"/>
  <c r="E79" i="8" s="1"/>
  <c r="F46" i="8"/>
  <c r="F79" i="8" s="1"/>
  <c r="C79" i="8"/>
  <c r="K35" i="8" l="1"/>
  <c r="K31" i="8"/>
  <c r="K25" i="8"/>
  <c r="K76" i="8"/>
  <c r="K73" i="8" s="1"/>
  <c r="K77" i="8"/>
  <c r="K71" i="8"/>
  <c r="K70" i="8"/>
  <c r="K65" i="8" s="1"/>
  <c r="H70" i="8"/>
  <c r="H62" i="8"/>
  <c r="H63" i="8"/>
  <c r="K63" i="8"/>
  <c r="K62" i="8"/>
  <c r="K56" i="8"/>
  <c r="K55" i="8"/>
  <c r="H44" i="8"/>
  <c r="J44" i="8" s="1"/>
  <c r="BE13" i="9"/>
  <c r="BD13" i="9"/>
  <c r="BC13" i="9"/>
  <c r="BB13" i="9"/>
  <c r="C6" i="9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AP6" i="9" s="1"/>
  <c r="AQ6" i="9" s="1"/>
  <c r="AR6" i="9" s="1"/>
  <c r="AS6" i="9" s="1"/>
  <c r="AT6" i="9" s="1"/>
  <c r="AU6" i="9" s="1"/>
  <c r="AV6" i="9" s="1"/>
  <c r="AW6" i="9" s="1"/>
  <c r="AX6" i="9" s="1"/>
  <c r="AY6" i="9" s="1"/>
  <c r="AZ6" i="9" s="1"/>
  <c r="BA6" i="9" s="1"/>
  <c r="U86" i="8"/>
  <c r="T86" i="8"/>
  <c r="S86" i="8"/>
  <c r="R86" i="8"/>
  <c r="Q86" i="8"/>
  <c r="P86" i="8"/>
  <c r="O86" i="8"/>
  <c r="U85" i="8"/>
  <c r="T85" i="8"/>
  <c r="S85" i="8"/>
  <c r="R85" i="8"/>
  <c r="Q85" i="8"/>
  <c r="P85" i="8"/>
  <c r="O85" i="8"/>
  <c r="V83" i="8"/>
  <c r="J77" i="8"/>
  <c r="H77" i="8" s="1"/>
  <c r="J76" i="8"/>
  <c r="H76" i="8" s="1"/>
  <c r="H74" i="8"/>
  <c r="J74" i="8" s="1"/>
  <c r="J73" i="8" s="1"/>
  <c r="U73" i="8"/>
  <c r="T73" i="8"/>
  <c r="S73" i="8"/>
  <c r="R73" i="8"/>
  <c r="Q73" i="8"/>
  <c r="P73" i="8"/>
  <c r="O73" i="8"/>
  <c r="N73" i="8"/>
  <c r="M73" i="8"/>
  <c r="L73" i="8"/>
  <c r="I73" i="8"/>
  <c r="H71" i="8"/>
  <c r="H69" i="8"/>
  <c r="J69" i="8" s="1"/>
  <c r="H68" i="8"/>
  <c r="J68" i="8" s="1"/>
  <c r="H67" i="8"/>
  <c r="J67" i="8" s="1"/>
  <c r="H66" i="8"/>
  <c r="J66" i="8" s="1"/>
  <c r="U65" i="8"/>
  <c r="T65" i="8"/>
  <c r="S65" i="8"/>
  <c r="R65" i="8"/>
  <c r="Q65" i="8"/>
  <c r="P65" i="8"/>
  <c r="O65" i="8"/>
  <c r="N65" i="8"/>
  <c r="M65" i="8"/>
  <c r="L65" i="8"/>
  <c r="I65" i="8"/>
  <c r="H61" i="8"/>
  <c r="J61" i="8" s="1"/>
  <c r="H60" i="8"/>
  <c r="J60" i="8" s="1"/>
  <c r="H59" i="8"/>
  <c r="J59" i="8" s="1"/>
  <c r="U58" i="8"/>
  <c r="T58" i="8"/>
  <c r="T46" i="8" s="1"/>
  <c r="S58" i="8"/>
  <c r="R58" i="8"/>
  <c r="Q58" i="8"/>
  <c r="P58" i="8"/>
  <c r="P46" i="8" s="1"/>
  <c r="O58" i="8"/>
  <c r="N58" i="8"/>
  <c r="M58" i="8"/>
  <c r="L58" i="8"/>
  <c r="L46" i="8" s="1"/>
  <c r="I58" i="8"/>
  <c r="H54" i="8"/>
  <c r="J54" i="8" s="1"/>
  <c r="H53" i="8"/>
  <c r="J53" i="8" s="1"/>
  <c r="H52" i="8"/>
  <c r="J52" i="8" s="1"/>
  <c r="H51" i="8"/>
  <c r="J51" i="8" s="1"/>
  <c r="H50" i="8"/>
  <c r="J50" i="8" s="1"/>
  <c r="H49" i="8"/>
  <c r="J49" i="8" s="1"/>
  <c r="H48" i="8"/>
  <c r="J48" i="8" s="1"/>
  <c r="U47" i="8"/>
  <c r="T47" i="8"/>
  <c r="S47" i="8"/>
  <c r="R47" i="8"/>
  <c r="Q47" i="8"/>
  <c r="P47" i="8"/>
  <c r="O47" i="8"/>
  <c r="N47" i="8"/>
  <c r="M47" i="8"/>
  <c r="L47" i="8"/>
  <c r="K47" i="8"/>
  <c r="I47" i="8"/>
  <c r="I46" i="8" s="1"/>
  <c r="U46" i="8"/>
  <c r="S46" i="8"/>
  <c r="R46" i="8"/>
  <c r="Q46" i="8"/>
  <c r="O46" i="8"/>
  <c r="N46" i="8"/>
  <c r="M46" i="8"/>
  <c r="H45" i="8"/>
  <c r="J45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U35" i="8"/>
  <c r="T35" i="8"/>
  <c r="S35" i="8"/>
  <c r="R35" i="8"/>
  <c r="Q35" i="8"/>
  <c r="P35" i="8"/>
  <c r="O35" i="8"/>
  <c r="N35" i="8"/>
  <c r="M35" i="8"/>
  <c r="L35" i="8"/>
  <c r="I35" i="8"/>
  <c r="H35" i="8"/>
  <c r="H34" i="8"/>
  <c r="J34" i="8" s="1"/>
  <c r="H33" i="8"/>
  <c r="J33" i="8" s="1"/>
  <c r="H32" i="8"/>
  <c r="J32" i="8" s="1"/>
  <c r="U31" i="8"/>
  <c r="T31" i="8"/>
  <c r="S31" i="8"/>
  <c r="R31" i="8"/>
  <c r="Q31" i="8"/>
  <c r="P31" i="8"/>
  <c r="O31" i="8"/>
  <c r="N31" i="8"/>
  <c r="M31" i="8"/>
  <c r="L31" i="8"/>
  <c r="I31" i="8"/>
  <c r="H30" i="8"/>
  <c r="J30" i="8" s="1"/>
  <c r="H29" i="8"/>
  <c r="J29" i="8" s="1"/>
  <c r="H28" i="8"/>
  <c r="J28" i="8" s="1"/>
  <c r="H27" i="8"/>
  <c r="J27" i="8" s="1"/>
  <c r="H26" i="8"/>
  <c r="J26" i="8" s="1"/>
  <c r="J25" i="8" s="1"/>
  <c r="U25" i="8"/>
  <c r="T25" i="8"/>
  <c r="S25" i="8"/>
  <c r="R25" i="8"/>
  <c r="Q25" i="8"/>
  <c r="P25" i="8"/>
  <c r="O25" i="8"/>
  <c r="N25" i="8"/>
  <c r="M25" i="8"/>
  <c r="L25" i="8"/>
  <c r="I25" i="8"/>
  <c r="U15" i="8"/>
  <c r="T15" i="8"/>
  <c r="S15" i="8"/>
  <c r="R15" i="8"/>
  <c r="Q15" i="8"/>
  <c r="N15" i="8"/>
  <c r="M15" i="8"/>
  <c r="L15" i="8"/>
  <c r="K15" i="8"/>
  <c r="K7" i="8" s="1"/>
  <c r="U8" i="8"/>
  <c r="T8" i="8"/>
  <c r="T7" i="8" s="1"/>
  <c r="S8" i="8"/>
  <c r="R8" i="8"/>
  <c r="R7" i="8" s="1"/>
  <c r="Q8" i="8"/>
  <c r="P8" i="8"/>
  <c r="P7" i="8" s="1"/>
  <c r="O8" i="8"/>
  <c r="N8" i="8"/>
  <c r="N7" i="8" s="1"/>
  <c r="N84" i="8" s="1"/>
  <c r="N82" i="8" s="1"/>
  <c r="M8" i="8"/>
  <c r="L8" i="8"/>
  <c r="L7" i="8" s="1"/>
  <c r="I8" i="8"/>
  <c r="O7" i="8"/>
  <c r="O84" i="8" s="1"/>
  <c r="O82" i="8" s="1"/>
  <c r="M7" i="8"/>
  <c r="I7" i="8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Q7" i="8" l="1"/>
  <c r="U7" i="8"/>
  <c r="H31" i="8"/>
  <c r="J31" i="8"/>
  <c r="BG13" i="9"/>
  <c r="J35" i="8"/>
  <c r="S7" i="8"/>
  <c r="H25" i="8"/>
  <c r="K58" i="8"/>
  <c r="K46" i="8" s="1"/>
  <c r="I79" i="8"/>
  <c r="N79" i="8"/>
  <c r="H81" i="8"/>
  <c r="H47" i="8"/>
  <c r="H58" i="8"/>
  <c r="H65" i="8"/>
  <c r="J65" i="8" s="1"/>
  <c r="H73" i="8"/>
  <c r="J16" i="8"/>
  <c r="J17" i="8"/>
  <c r="J24" i="8"/>
  <c r="J22" i="8" s="1"/>
  <c r="O79" i="8"/>
  <c r="P84" i="8"/>
  <c r="Q84" i="8"/>
  <c r="R84" i="8"/>
  <c r="S84" i="8"/>
  <c r="T84" i="8"/>
  <c r="U84" i="8"/>
  <c r="H46" i="8" l="1"/>
  <c r="J58" i="8"/>
  <c r="J47" i="8"/>
  <c r="J46" i="8"/>
  <c r="U82" i="8"/>
  <c r="U79" i="8"/>
  <c r="T82" i="8"/>
  <c r="T79" i="8"/>
  <c r="S82" i="8"/>
  <c r="S79" i="8"/>
  <c r="R82" i="8"/>
  <c r="R79" i="8"/>
  <c r="Q82" i="8"/>
  <c r="Q79" i="8"/>
  <c r="P82" i="8"/>
  <c r="P79" i="8"/>
  <c r="J15" i="8"/>
  <c r="J8" i="8"/>
  <c r="J7" i="8" l="1"/>
  <c r="J79" i="8"/>
  <c r="H79" i="8"/>
  <c r="H84" i="8" s="1"/>
  <c r="I5" i="3"/>
  <c r="I6" i="3"/>
  <c r="I7" i="3"/>
  <c r="I8" i="3"/>
  <c r="B9" i="3"/>
  <c r="C9" i="3"/>
  <c r="D9" i="3"/>
  <c r="E9" i="3"/>
  <c r="F9" i="3"/>
  <c r="G9" i="3"/>
  <c r="H9" i="3"/>
  <c r="I9" i="3" l="1"/>
</calcChain>
</file>

<file path=xl/sharedStrings.xml><?xml version="1.0" encoding="utf-8"?>
<sst xmlns="http://schemas.openxmlformats.org/spreadsheetml/2006/main" count="499" uniqueCount="380">
  <si>
    <t>1 курс</t>
  </si>
  <si>
    <t>2 курс</t>
  </si>
  <si>
    <t>3 курс</t>
  </si>
  <si>
    <t>4 курс</t>
  </si>
  <si>
    <t>самостоятельная учебная работа</t>
  </si>
  <si>
    <t>курсовых работ  (проектов)</t>
  </si>
  <si>
    <t>лаб.и практ.   занятий</t>
  </si>
  <si>
    <t>Иностранный язык</t>
  </si>
  <si>
    <t>История</t>
  </si>
  <si>
    <t>Обществознание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</si>
  <si>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</si>
  <si>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</si>
  <si>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</si>
  <si>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</si>
  <si>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</si>
  <si>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Охрана труда</t>
  </si>
  <si>
    <t>Безопасность жизнедеятельности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</si>
  <si>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</si>
  <si>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</si>
  <si>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</si>
  <si>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</si>
  <si>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</si>
  <si>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</si>
  <si>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</si>
  <si>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</si>
  <si>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</si>
  <si>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</si>
  <si>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</si>
  <si>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</si>
  <si>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</si>
  <si>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</si>
  <si>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</si>
  <si>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</si>
  <si>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</si>
  <si>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</si>
  <si>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</si>
  <si>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</si>
  <si>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</si>
  <si>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</si>
  <si>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</si>
  <si>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</si>
  <si>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</si>
  <si>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</si>
  <si>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</si>
  <si>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</si>
  <si>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ПП.02.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</si>
  <si>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</si>
  <si>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</si>
  <si>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</si>
  <si>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</si>
  <si>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</si>
  <si>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</si>
  <si>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</si>
  <si>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</si>
  <si>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</si>
  <si>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</si>
  <si>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</si>
  <si>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</si>
  <si>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</si>
  <si>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</si>
  <si>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Общеобразовательный цикл</t>
  </si>
  <si>
    <t>4 нед</t>
  </si>
  <si>
    <t>Выполнение дипломнай работы  с 19.05 по 15.06 (всего 4 нед.)</t>
  </si>
  <si>
    <t>Защита дипломной работы  с 16.06 по 30.06 (всего 2 нед.)</t>
  </si>
  <si>
    <t xml:space="preserve">Метрология, стандартизация и подтверждение качества </t>
  </si>
  <si>
    <t>Выполнение работ по одной или нескольким профессиям рабочих, должностях служащих</t>
  </si>
  <si>
    <t>Утверждаю</t>
  </si>
  <si>
    <t>УЧЕБНЫЙ ПЛАН</t>
  </si>
  <si>
    <t>среднего профессионального образования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</si>
  <si>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</si>
  <si>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</si>
  <si>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</si>
  <si>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</si>
  <si>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</si>
  <si>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</si>
  <si>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</si>
  <si>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директор</t>
  </si>
  <si>
    <t>__________ А.А.Маринин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</si>
  <si>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</si>
  <si>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</si>
  <si>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</si>
  <si>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</si>
  <si>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</si>
  <si>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</si>
  <si>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</si>
  <si>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</si>
  <si>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</si>
  <si>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</si>
  <si>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</si>
  <si>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</si>
  <si>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</si>
  <si>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</si>
  <si>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</si>
  <si>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</si>
  <si>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</si>
  <si>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</si>
  <si>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</si>
  <si>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</si>
  <si>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</si>
  <si>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</si>
  <si>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</si>
  <si>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</si>
  <si>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</si>
  <si>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</si>
  <si>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</si>
  <si>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</si>
  <si>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</si>
  <si>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</si>
  <si>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</si>
  <si>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</si>
  <si>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</si>
  <si>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</si>
  <si>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</si>
  <si>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</si>
  <si>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</si>
  <si>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</si>
  <si>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</si>
  <si>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</si>
  <si>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</si>
  <si>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</si>
  <si>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</si>
  <si>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</si>
  <si>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</si>
  <si>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</si>
  <si>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</si>
  <si>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</si>
  <si>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</si>
  <si>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</si>
  <si>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</si>
  <si>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</si>
  <si>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</si>
  <si>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</si>
  <si>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</si>
  <si>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</si>
  <si>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</si>
  <si>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</si>
  <si>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</si>
  <si>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</si>
  <si>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</si>
  <si>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</si>
  <si>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</si>
  <si>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</si>
  <si>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</si>
  <si>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</si>
  <si>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</si>
  <si>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</si>
  <si>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</si>
  <si>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У</t>
  </si>
  <si>
    <t>Т</t>
  </si>
  <si>
    <t>А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</si>
  <si>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</si>
  <si>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</si>
  <si>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</si>
  <si>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</si>
  <si>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</si>
  <si>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</si>
  <si>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</si>
  <si>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</si>
  <si>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</si>
  <si>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</si>
  <si>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</si>
  <si>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>28.09-04.10</t>
  </si>
  <si>
    <t>28.12-03.01</t>
  </si>
  <si>
    <t>1      6</t>
  </si>
  <si>
    <t>07 13</t>
  </si>
  <si>
    <t>14  20</t>
  </si>
  <si>
    <t>21 27</t>
  </si>
  <si>
    <t>02 08</t>
  </si>
  <si>
    <t>09 15</t>
  </si>
  <si>
    <t>30    06</t>
  </si>
  <si>
    <t>14 20</t>
  </si>
  <si>
    <t>01 07</t>
  </si>
  <si>
    <t>15 23</t>
  </si>
  <si>
    <t>29 06</t>
  </si>
  <si>
    <t>28 03</t>
  </si>
  <si>
    <t>25 01</t>
  </si>
  <si>
    <t xml:space="preserve">09 15 </t>
  </si>
  <si>
    <t xml:space="preserve">18 24 </t>
  </si>
  <si>
    <t>экзамены</t>
  </si>
  <si>
    <t>дифференцированные зачеты</t>
  </si>
  <si>
    <t>Перечень кабинетов, лабораторий, мастерских и других помещений</t>
  </si>
  <si>
    <t>Кабинеты:</t>
  </si>
  <si>
    <t>Лаборатории: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</si>
  <si>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ветеринарная клиника.</t>
    </r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</si>
  <si>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</si>
  <si>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</si>
  <si>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</si>
  <si>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</si>
  <si>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</si>
  <si>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</si>
  <si>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</si>
  <si>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</si>
  <si>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</si>
  <si>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</si>
  <si>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</si>
  <si>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</si>
  <si>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</si>
  <si>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</si>
  <si>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</si>
  <si>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Д.Ш.Юсупова</t>
  </si>
  <si>
    <t xml:space="preserve">        Е.Г.Семанин</t>
  </si>
  <si>
    <t>и социально-экономических  дисциплин</t>
  </si>
  <si>
    <t>Математика:алгебра, начала математического анализа, геометрия</t>
  </si>
  <si>
    <t xml:space="preserve">Физика </t>
  </si>
  <si>
    <t>по выбору из обязательных предметных областей</t>
  </si>
  <si>
    <t xml:space="preserve">ПП.03 </t>
  </si>
  <si>
    <t>ЕН.02</t>
  </si>
  <si>
    <t>Математика</t>
  </si>
  <si>
    <t xml:space="preserve">Правовые основы профессиональной деятельности </t>
  </si>
  <si>
    <t xml:space="preserve">Материаловедение </t>
  </si>
  <si>
    <t xml:space="preserve">Техническая механика </t>
  </si>
  <si>
    <t xml:space="preserve">Инженерная графика </t>
  </si>
  <si>
    <t>УП.02.01</t>
  </si>
  <si>
    <t>преддипл.практика</t>
  </si>
  <si>
    <t>1. Программа базовой  подготовки</t>
  </si>
  <si>
    <t>Дополнительные, по выбору обучающихся</t>
  </si>
  <si>
    <t>социально-экономических дисциплин;</t>
  </si>
  <si>
    <t>иностранного языка;</t>
  </si>
  <si>
    <t>инженерной графики;</t>
  </si>
  <si>
    <t>безопасности жизнедеятельности и охраны труда.</t>
  </si>
  <si>
    <r>
      <rPr>
        <sz val="7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учебно-производственное хозяйство;</t>
    </r>
  </si>
  <si>
    <r>
      <rPr>
        <sz val="7"/>
        <rFont val="Times New Roman"/>
        <family val="1"/>
        <charset val="204"/>
      </rPr>
      <t xml:space="preserve">            </t>
    </r>
    <r>
      <rPr>
        <b/>
        <sz val="12"/>
        <rFont val="Times New Roman"/>
        <family val="1"/>
        <charset val="204"/>
      </rPr>
      <t>Полигоны:</t>
    </r>
  </si>
  <si>
    <t xml:space="preserve">        Мастерские:</t>
  </si>
  <si>
    <t xml:space="preserve">                                          Квалификация: техник</t>
  </si>
  <si>
    <t>Информатика</t>
  </si>
  <si>
    <t>Электротехника и электроника</t>
  </si>
  <si>
    <t>МДК.01.02</t>
  </si>
  <si>
    <t>Управление коллективом исполнителей</t>
  </si>
  <si>
    <t>Информационные технологии в профессиональной  деятельности</t>
  </si>
  <si>
    <t>Выполнение работ по профессии Слесарь по ремонту автомобилей</t>
  </si>
  <si>
    <t>Химия</t>
  </si>
  <si>
    <t>Биология</t>
  </si>
  <si>
    <t xml:space="preserve">технический </t>
  </si>
  <si>
    <t>информатики;</t>
  </si>
  <si>
    <t>правил безопасности дорожного движения</t>
  </si>
  <si>
    <t>устройства автомобилей</t>
  </si>
  <si>
    <t>технического обслуживания и ремонта автомобилей</t>
  </si>
  <si>
    <t>технической механики</t>
  </si>
  <si>
    <t>методический</t>
  </si>
  <si>
    <t>электротехники и электроники</t>
  </si>
  <si>
    <t>материаловедения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</si>
  <si>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</si>
  <si>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</si>
  <si>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</si>
  <si>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</si>
  <si>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</si>
  <si>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</si>
  <si>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</si>
  <si>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</si>
  <si>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</si>
  <si>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</si>
  <si>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</si>
  <si>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>МДК.03.02</t>
  </si>
  <si>
    <t>Заместитель директора по производственному</t>
  </si>
  <si>
    <t>обучению</t>
  </si>
  <si>
    <t xml:space="preserve">Председатель цикловой комиссии садово-парковых и </t>
  </si>
  <si>
    <t xml:space="preserve">ландшафтных дисциплин   </t>
  </si>
  <si>
    <t xml:space="preserve"> О.А.Каширская</t>
  </si>
  <si>
    <t>ГБПОУ  МО «Коломенский аграрный колледж»</t>
  </si>
  <si>
    <t>Государственного  бюджетного профессионального образовательного учреждения</t>
  </si>
  <si>
    <t>остальное на слесарную практику</t>
  </si>
  <si>
    <t>теоретических недель</t>
  </si>
  <si>
    <t>ОГСЭ.05</t>
  </si>
  <si>
    <t>Иностранный язык в профессиональной деятельности</t>
  </si>
  <si>
    <t>ЕН.03</t>
  </si>
  <si>
    <t>Экология</t>
  </si>
  <si>
    <t>Техническое обслуживание  и ремонт автотранспортных средств</t>
  </si>
  <si>
    <t>Устройство  автомобилей</t>
  </si>
  <si>
    <t xml:space="preserve">Автомобильные эксплуатационные материалы </t>
  </si>
  <si>
    <t>МДК.01.03</t>
  </si>
  <si>
    <t>МДК.01.04</t>
  </si>
  <si>
    <t>МДК.01.05</t>
  </si>
  <si>
    <t xml:space="preserve">Технологические процессы технического обслуживания и ремонта автомобилей </t>
  </si>
  <si>
    <t xml:space="preserve"> Техническое обслуживание и ремонт автомобильных двигателей</t>
  </si>
  <si>
    <t xml:space="preserve"> Техническое обслуживание и ремонт электрооборудования и электронных систем автомобилей</t>
  </si>
  <si>
    <t xml:space="preserve"> Техническое обслуживание и ремонт шасси автомобилей</t>
  </si>
  <si>
    <t>МДК.01.06</t>
  </si>
  <si>
    <t>МДК.01.07</t>
  </si>
  <si>
    <t>Ремонт кузовов автомобилей</t>
  </si>
  <si>
    <t>МДК.02.02</t>
  </si>
  <si>
    <t>МДК.02.03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</si>
  <si>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</si>
  <si>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</si>
  <si>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 xml:space="preserve"> Управление процессом технического обслуживания и ремонта автомобилей</t>
  </si>
  <si>
    <t>ПМ.04</t>
  </si>
  <si>
    <t>МДК.03.03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</si>
  <si>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</si>
  <si>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</si>
  <si>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</si>
  <si>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</si>
  <si>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МДК.03.04</t>
  </si>
  <si>
    <t>Производственное оборудование</t>
  </si>
  <si>
    <t>Психология общения</t>
  </si>
  <si>
    <t>Компоненты программы                                             Наименование циклов, дисциплин, профессиональных модулей, МДК, практик</t>
  </si>
  <si>
    <t>Формы промежуточной аттестации по семестрам</t>
  </si>
  <si>
    <t>Трудоемкость (Учебная нагрузка обучающихся) (час.)</t>
  </si>
  <si>
    <t>ПП.04</t>
  </si>
  <si>
    <t>всего</t>
  </si>
  <si>
    <t>МДК.04.01</t>
  </si>
  <si>
    <t>УП.04.01</t>
  </si>
  <si>
    <t>Перечень видов учебной деятельности</t>
  </si>
  <si>
    <t>Объем образовательной программы</t>
  </si>
  <si>
    <t>код</t>
  </si>
  <si>
    <t xml:space="preserve"> зачеты</t>
  </si>
  <si>
    <t>курсовые работы</t>
  </si>
  <si>
    <t xml:space="preserve">другие формы промежуточной аттестации </t>
  </si>
  <si>
    <t>в том числе</t>
  </si>
  <si>
    <t>1 сем    недель</t>
  </si>
  <si>
    <t>аудиторная</t>
  </si>
  <si>
    <t>практика</t>
  </si>
  <si>
    <t>3,4,5,6,7,8</t>
  </si>
  <si>
    <t>Общепрофессиональный цикл</t>
  </si>
  <si>
    <t>Профессиональный цикл</t>
  </si>
  <si>
    <t>УП.03.01</t>
  </si>
  <si>
    <t>Всего часов  БЕЗ ПРАКТИКИ</t>
  </si>
  <si>
    <t>У1</t>
  </si>
  <si>
    <t>У2</t>
  </si>
  <si>
    <t>п1</t>
  </si>
  <si>
    <t>п2</t>
  </si>
  <si>
    <t>ПА</t>
  </si>
  <si>
    <t>Промежуточная аттестация (включая ДЭ)</t>
  </si>
  <si>
    <t>УПП</t>
  </si>
  <si>
    <t>Учебная и производственная практика</t>
  </si>
  <si>
    <t>ОП.10</t>
  </si>
  <si>
    <t>Основы предпринимательской деятельности</t>
  </si>
  <si>
    <t xml:space="preserve">3.  План учебного процесса ТОРДСАА 2017 </t>
  </si>
  <si>
    <t>Русский языки и литература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</si>
  <si>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</si>
  <si>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</si>
  <si>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</si>
  <si>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</si>
  <si>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</si>
  <si>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</si>
  <si>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</si>
  <si>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</si>
  <si>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</si>
  <si>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</si>
  <si>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</si>
  <si>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</si>
  <si>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</si>
  <si>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</si>
  <si>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Информатика и ИКТ</t>
  </si>
  <si>
    <t>экз</t>
  </si>
  <si>
    <t>конс</t>
  </si>
  <si>
    <t>Русский язык и культура речи</t>
  </si>
  <si>
    <t>без опл подг экз</t>
  </si>
  <si>
    <t>История Подмосковья</t>
  </si>
  <si>
    <t>«___»____________ 2017г.</t>
  </si>
  <si>
    <t>основной  образовательной программы</t>
  </si>
  <si>
    <t xml:space="preserve">23.02.07 Техническое обслуживание  и ремонт двигателей, систем и агрегатов автомобилей </t>
  </si>
  <si>
    <t>прием 2017 года, 1курс</t>
  </si>
  <si>
    <t>Председатель цикловой комиссии технических  дисциплин</t>
  </si>
  <si>
    <t>Г.В. Рудь</t>
  </si>
  <si>
    <t xml:space="preserve">ОБОСНОВАНИЕ РАСПРЕДЕЛЕНИЯ ВАРИАТИВНОЙ  ЧАСТИ ОПОП </t>
  </si>
  <si>
    <t xml:space="preserve">           ГБПОУ МО «КОЛОМЕНСКИЙ АГАРНЫЙ КОЛЛЕДЖ»</t>
  </si>
  <si>
    <t>Количество часов обязательной аудиторной нагрузки на вариативную часть по специальности 900  часов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</si>
  <si>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</si>
  <si>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</si>
  <si>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</si>
  <si>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</si>
  <si>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</si>
  <si>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</si>
  <si>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</si>
  <si>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 xml:space="preserve">ОП.14
Профессиональная адаптация </t>
  </si>
  <si>
    <t>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</si>
  <si>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</si>
  <si>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</si>
  <si>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</t>
  </si>
  <si>
    <t>Введение новых междисциплинарных курсов</t>
  </si>
  <si>
    <t>3.1</t>
  </si>
  <si>
    <t xml:space="preserve">Введен по заявлению работодателя с целью освоения новых компетенций </t>
  </si>
  <si>
    <t>4</t>
  </si>
  <si>
    <t>Профессиональные модули по ФГОС</t>
  </si>
  <si>
    <t>Итого:</t>
  </si>
  <si>
    <t xml:space="preserve">  </t>
  </si>
  <si>
    <t>По специальности 23.02.07 Техническое обслуживание  и ремонт двигателей, систем и агрегатов ав томобилей</t>
  </si>
  <si>
    <t>Введен по заявлению работодателя с целью освоения профессиональной компетенции</t>
  </si>
  <si>
    <t>На увеличение объема времени в соответствии со спецификой деятельности образовательной организации</t>
  </si>
  <si>
    <t>Дисциплины  математического и общего естественнонаучного цикла по ФГОС</t>
  </si>
  <si>
    <t>МДК.05.01. Выполнение работ по профессии Слесарь по ремонту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</si>
</sst>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color indexed="8"/>
      <name val="Times New Roman"/>
      <family val="1"/>
      <charset val="1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EE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EEEF8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thin">
        <color rgb="FF33333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9" fillId="0" borderId="0"/>
    <xf numFmtId="0" fontId="1" fillId="0" borderId="0"/>
  </cellStyleXfs>
  <cellXfs count="429">
    <xf numFmtId="0" fontId="0" fillId="0" borderId="0" xfId="0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/>
    <xf numFmtId="0" fontId="18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31" fillId="0" borderId="0" xfId="0" applyFont="1"/>
    <xf numFmtId="0" fontId="31" fillId="0" borderId="0" xfId="0" applyFont="1" applyAlignment="1">
      <alignment horizontal="justify"/>
    </xf>
    <xf numFmtId="0" fontId="33" fillId="0" borderId="0" xfId="0" applyFont="1"/>
    <xf numFmtId="0" fontId="35" fillId="0" borderId="7" xfId="0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0" borderId="0" xfId="2" applyAlignment="1"/>
    <xf numFmtId="0" fontId="9" fillId="0" borderId="0" xfId="2" applyFill="1" applyAlignment="1"/>
    <xf numFmtId="0" fontId="9" fillId="0" borderId="0" xfId="2"/>
    <xf numFmtId="0" fontId="3" fillId="0" borderId="0" xfId="2" applyFont="1" applyAlignment="1"/>
    <xf numFmtId="0" fontId="8" fillId="0" borderId="1" xfId="2" applyFont="1" applyBorder="1" applyAlignment="1">
      <alignment horizontal="center" wrapText="1"/>
    </xf>
    <xf numFmtId="0" fontId="3" fillId="0" borderId="0" xfId="2" applyFont="1"/>
    <xf numFmtId="0" fontId="7" fillId="0" borderId="0" xfId="2" applyFont="1" applyBorder="1" applyAlignment="1">
      <alignment wrapText="1"/>
    </xf>
    <xf numFmtId="0" fontId="7" fillId="0" borderId="3" xfId="2" applyFont="1" applyBorder="1" applyAlignment="1">
      <alignment horizontal="center"/>
    </xf>
    <xf numFmtId="0" fontId="7" fillId="0" borderId="3" xfId="2" applyFont="1" applyBorder="1" applyAlignment="1">
      <alignment wrapText="1"/>
    </xf>
    <xf numFmtId="0" fontId="7" fillId="0" borderId="3" xfId="2" applyFont="1" applyBorder="1" applyAlignment="1">
      <alignment textRotation="90" wrapText="1"/>
    </xf>
    <xf numFmtId="0" fontId="7" fillId="0" borderId="1" xfId="2" applyFont="1" applyBorder="1" applyAlignment="1">
      <alignment horizontal="center" textRotation="90"/>
    </xf>
    <xf numFmtId="0" fontId="7" fillId="0" borderId="1" xfId="2" applyFont="1" applyBorder="1" applyAlignment="1">
      <alignment horizontal="center" textRotation="90" wrapText="1"/>
    </xf>
    <xf numFmtId="0" fontId="9" fillId="0" borderId="1" xfId="2" applyFill="1" applyBorder="1" applyAlignment="1">
      <alignment wrapText="1"/>
    </xf>
    <xf numFmtId="0" fontId="9" fillId="0" borderId="1" xfId="2" applyBorder="1"/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14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11" xfId="2" applyFont="1" applyFill="1" applyBorder="1" applyAlignment="1">
      <alignment horizontal="left" wrapText="1"/>
    </xf>
    <xf numFmtId="0" fontId="6" fillId="6" borderId="15" xfId="2" applyFont="1" applyFill="1" applyBorder="1" applyAlignment="1">
      <alignment horizontal="center"/>
    </xf>
    <xf numFmtId="0" fontId="8" fillId="6" borderId="0" xfId="2" applyFont="1" applyFill="1"/>
    <xf numFmtId="0" fontId="6" fillId="0" borderId="6" xfId="2" applyFont="1" applyBorder="1" applyAlignment="1">
      <alignment horizontal="center"/>
    </xf>
    <xf numFmtId="0" fontId="6" fillId="0" borderId="22" xfId="2" applyFont="1" applyBorder="1" applyAlignment="1">
      <alignment wrapText="1"/>
    </xf>
    <xf numFmtId="0" fontId="6" fillId="0" borderId="16" xfId="2" applyFont="1" applyBorder="1"/>
    <xf numFmtId="0" fontId="6" fillId="0" borderId="19" xfId="2" applyFont="1" applyBorder="1"/>
    <xf numFmtId="0" fontId="6" fillId="0" borderId="16" xfId="2" applyFont="1" applyBorder="1" applyAlignment="1">
      <alignment horizontal="center"/>
    </xf>
    <xf numFmtId="0" fontId="8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12" xfId="2" applyFont="1" applyBorder="1" applyAlignment="1">
      <alignment vertical="center" wrapText="1"/>
    </xf>
    <xf numFmtId="0" fontId="7" fillId="0" borderId="2" xfId="2" applyFont="1" applyBorder="1"/>
    <xf numFmtId="0" fontId="7" fillId="0" borderId="7" xfId="2" applyFont="1" applyBorder="1"/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6" fillId="0" borderId="27" xfId="3" applyFont="1" applyBorder="1" applyAlignment="1">
      <alignment horizontal="center" vertical="center"/>
    </xf>
    <xf numFmtId="0" fontId="36" fillId="0" borderId="26" xfId="3" applyFont="1" applyBorder="1" applyAlignment="1">
      <alignment horizontal="center" vertical="center"/>
    </xf>
    <xf numFmtId="0" fontId="3" fillId="0" borderId="1" xfId="2" applyFont="1" applyBorder="1" applyAlignment="1"/>
    <xf numFmtId="0" fontId="7" fillId="0" borderId="12" xfId="2" applyFont="1" applyBorder="1" applyAlignment="1">
      <alignment wrapText="1"/>
    </xf>
    <xf numFmtId="0" fontId="7" fillId="0" borderId="0" xfId="2" applyFont="1" applyAlignment="1">
      <alignment vertical="center" wrapText="1"/>
    </xf>
    <xf numFmtId="0" fontId="5" fillId="0" borderId="23" xfId="2" applyFont="1" applyBorder="1" applyAlignment="1">
      <alignment horizontal="center"/>
    </xf>
    <xf numFmtId="0" fontId="6" fillId="0" borderId="19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center"/>
    </xf>
    <xf numFmtId="0" fontId="7" fillId="0" borderId="2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5" fillId="0" borderId="10" xfId="2" applyFont="1" applyBorder="1" applyAlignment="1">
      <alignment horizontal="center"/>
    </xf>
    <xf numFmtId="0" fontId="6" fillId="6" borderId="24" xfId="2" applyFont="1" applyFill="1" applyBorder="1" applyAlignment="1">
      <alignment horizontal="center"/>
    </xf>
    <xf numFmtId="0" fontId="6" fillId="6" borderId="13" xfId="2" applyFont="1" applyFill="1" applyBorder="1" applyAlignment="1">
      <alignment wrapText="1"/>
    </xf>
    <xf numFmtId="0" fontId="6" fillId="6" borderId="15" xfId="2" applyFont="1" applyFill="1" applyBorder="1" applyAlignment="1">
      <alignment wrapText="1"/>
    </xf>
    <xf numFmtId="0" fontId="4" fillId="6" borderId="14" xfId="2" applyFont="1" applyFill="1" applyBorder="1" applyAlignment="1">
      <alignment horizontal="center"/>
    </xf>
    <xf numFmtId="0" fontId="2" fillId="6" borderId="0" xfId="2" applyFont="1" applyFill="1"/>
    <xf numFmtId="0" fontId="7" fillId="0" borderId="8" xfId="2" applyFont="1" applyBorder="1" applyAlignment="1">
      <alignment wrapText="1"/>
    </xf>
    <xf numFmtId="0" fontId="7" fillId="0" borderId="2" xfId="2" applyFont="1" applyFill="1" applyBorder="1" applyAlignment="1"/>
    <xf numFmtId="0" fontId="4" fillId="0" borderId="2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7" fillId="0" borderId="4" xfId="2" applyFont="1" applyBorder="1" applyAlignment="1">
      <alignment wrapText="1"/>
    </xf>
    <xf numFmtId="0" fontId="7" fillId="0" borderId="1" xfId="2" applyFont="1" applyFill="1" applyBorder="1" applyAlignment="1"/>
    <xf numFmtId="0" fontId="7" fillId="0" borderId="17" xfId="2" applyFont="1" applyBorder="1" applyAlignment="1">
      <alignment wrapText="1"/>
    </xf>
    <xf numFmtId="16" fontId="7" fillId="0" borderId="1" xfId="2" applyNumberFormat="1" applyFont="1" applyFill="1" applyBorder="1" applyAlignment="1"/>
    <xf numFmtId="0" fontId="7" fillId="0" borderId="14" xfId="2" applyFont="1" applyFill="1" applyBorder="1" applyAlignment="1"/>
    <xf numFmtId="49" fontId="7" fillId="0" borderId="14" xfId="2" applyNumberFormat="1" applyFont="1" applyFill="1" applyBorder="1" applyAlignment="1"/>
    <xf numFmtId="0" fontId="5" fillId="0" borderId="14" xfId="2" applyFont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6" fillId="6" borderId="11" xfId="2" applyFont="1" applyFill="1" applyBorder="1" applyAlignment="1">
      <alignment wrapText="1"/>
    </xf>
    <xf numFmtId="0" fontId="6" fillId="6" borderId="16" xfId="2" applyFont="1" applyFill="1" applyBorder="1" applyAlignment="1">
      <alignment wrapText="1"/>
    </xf>
    <xf numFmtId="0" fontId="4" fillId="6" borderId="16" xfId="2" applyFont="1" applyFill="1" applyBorder="1" applyAlignment="1">
      <alignment horizontal="center"/>
    </xf>
    <xf numFmtId="0" fontId="7" fillId="0" borderId="2" xfId="2" applyFont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/>
    </xf>
    <xf numFmtId="0" fontId="2" fillId="0" borderId="0" xfId="2" applyFont="1"/>
    <xf numFmtId="0" fontId="7" fillId="0" borderId="1" xfId="2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vertical="center" wrapText="1"/>
    </xf>
    <xf numFmtId="0" fontId="6" fillId="6" borderId="16" xfId="2" applyFont="1" applyFill="1" applyBorder="1" applyAlignment="1">
      <alignment horizontal="center"/>
    </xf>
    <xf numFmtId="0" fontId="4" fillId="6" borderId="29" xfId="2" applyFont="1" applyFill="1" applyBorder="1" applyAlignment="1">
      <alignment horizontal="center"/>
    </xf>
    <xf numFmtId="0" fontId="9" fillId="0" borderId="1" xfId="3" applyFont="1" applyBorder="1"/>
    <xf numFmtId="0" fontId="9" fillId="0" borderId="1" xfId="2" applyBorder="1" applyAlignment="1"/>
    <xf numFmtId="0" fontId="9" fillId="0" borderId="2" xfId="2" applyBorder="1"/>
    <xf numFmtId="0" fontId="9" fillId="0" borderId="7" xfId="2" applyBorder="1"/>
    <xf numFmtId="0" fontId="7" fillId="0" borderId="1" xfId="2" applyFont="1" applyBorder="1" applyAlignment="1">
      <alignment vertical="center" wrapText="1"/>
    </xf>
    <xf numFmtId="0" fontId="4" fillId="0" borderId="1" xfId="2" applyFont="1" applyFill="1" applyBorder="1" applyAlignment="1">
      <alignment horizontal="center"/>
    </xf>
    <xf numFmtId="0" fontId="6" fillId="7" borderId="28" xfId="2" applyFont="1" applyFill="1" applyBorder="1" applyAlignment="1">
      <alignment horizontal="center"/>
    </xf>
    <xf numFmtId="0" fontId="7" fillId="7" borderId="9" xfId="2" applyFont="1" applyFill="1" applyBorder="1" applyAlignment="1">
      <alignment wrapText="1"/>
    </xf>
    <xf numFmtId="0" fontId="7" fillId="7" borderId="16" xfId="2" applyFont="1" applyFill="1" applyBorder="1" applyAlignment="1">
      <alignment wrapText="1"/>
    </xf>
    <xf numFmtId="0" fontId="6" fillId="7" borderId="16" xfId="2" applyFont="1" applyFill="1" applyBorder="1" applyAlignment="1">
      <alignment horizontal="center"/>
    </xf>
    <xf numFmtId="0" fontId="6" fillId="7" borderId="29" xfId="2" applyFont="1" applyFill="1" applyBorder="1" applyAlignment="1">
      <alignment horizontal="center"/>
    </xf>
    <xf numFmtId="0" fontId="4" fillId="7" borderId="16" xfId="2" applyFont="1" applyFill="1" applyBorder="1" applyAlignment="1">
      <alignment horizontal="center"/>
    </xf>
    <xf numFmtId="0" fontId="2" fillId="7" borderId="0" xfId="2" applyFont="1" applyFill="1"/>
    <xf numFmtId="0" fontId="7" fillId="0" borderId="2" xfId="2" applyFont="1" applyFill="1" applyBorder="1" applyAlignment="1">
      <alignment wrapText="1"/>
    </xf>
    <xf numFmtId="0" fontId="31" fillId="0" borderId="2" xfId="2" applyFont="1" applyFill="1" applyBorder="1" applyAlignment="1">
      <alignment horizontal="center"/>
    </xf>
    <xf numFmtId="0" fontId="31" fillId="0" borderId="2" xfId="2" applyFont="1" applyFill="1" applyBorder="1"/>
    <xf numFmtId="0" fontId="9" fillId="0" borderId="0" xfId="2" applyAlignment="1">
      <alignment horizontal="center"/>
    </xf>
    <xf numFmtId="0" fontId="31" fillId="0" borderId="0" xfId="2" applyFont="1" applyFill="1"/>
    <xf numFmtId="0" fontId="7" fillId="10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wrapText="1"/>
    </xf>
    <xf numFmtId="0" fontId="7" fillId="10" borderId="1" xfId="2" applyFont="1" applyFill="1" applyBorder="1" applyAlignment="1"/>
    <xf numFmtId="0" fontId="5" fillId="10" borderId="2" xfId="2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7" fillId="11" borderId="21" xfId="2" applyFont="1" applyFill="1" applyBorder="1" applyAlignment="1">
      <alignment wrapText="1"/>
    </xf>
    <xf numFmtId="0" fontId="9" fillId="11" borderId="3" xfId="2" applyFill="1" applyBorder="1" applyAlignment="1"/>
    <xf numFmtId="0" fontId="5" fillId="11" borderId="9" xfId="2" applyFont="1" applyFill="1" applyBorder="1" applyAlignment="1">
      <alignment horizontal="center"/>
    </xf>
    <xf numFmtId="0" fontId="5" fillId="11" borderId="14" xfId="2" applyFont="1" applyFill="1" applyBorder="1" applyAlignment="1">
      <alignment horizontal="center"/>
    </xf>
    <xf numFmtId="0" fontId="9" fillId="3" borderId="14" xfId="2" applyFill="1" applyBorder="1" applyAlignment="1"/>
    <xf numFmtId="0" fontId="5" fillId="3" borderId="1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9" fillId="0" borderId="0" xfId="2" applyFill="1"/>
    <xf numFmtId="0" fontId="4" fillId="12" borderId="16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horizontal="center"/>
    </xf>
    <xf numFmtId="0" fontId="7" fillId="11" borderId="21" xfId="2" applyFont="1" applyFill="1" applyBorder="1" applyAlignment="1">
      <alignment horizontal="center"/>
    </xf>
    <xf numFmtId="0" fontId="7" fillId="11" borderId="3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8" xfId="2" applyFont="1" applyBorder="1" applyAlignment="1">
      <alignment horizontal="center"/>
    </xf>
    <xf numFmtId="0" fontId="7" fillId="10" borderId="1" xfId="3" applyFont="1" applyFill="1" applyBorder="1" applyAlignment="1">
      <alignment horizontal="center"/>
    </xf>
    <xf numFmtId="0" fontId="7" fillId="10" borderId="1" xfId="3" applyFont="1" applyFill="1" applyBorder="1" applyAlignment="1">
      <alignment wrapText="1"/>
    </xf>
    <xf numFmtId="0" fontId="7" fillId="10" borderId="1" xfId="2" applyFont="1" applyFill="1" applyBorder="1" applyAlignment="1">
      <alignment wrapText="1"/>
    </xf>
    <xf numFmtId="0" fontId="31" fillId="10" borderId="1" xfId="2" applyFont="1" applyFill="1" applyBorder="1"/>
    <xf numFmtId="0" fontId="5" fillId="14" borderId="1" xfId="3" applyFont="1" applyFill="1" applyBorder="1" applyAlignment="1">
      <alignment horizontal="center"/>
    </xf>
    <xf numFmtId="0" fontId="5" fillId="14" borderId="10" xfId="3" applyFont="1" applyFill="1" applyBorder="1" applyAlignment="1">
      <alignment horizontal="center"/>
    </xf>
    <xf numFmtId="0" fontId="7" fillId="11" borderId="32" xfId="2" applyFont="1" applyFill="1" applyBorder="1" applyAlignment="1">
      <alignment horizontal="center"/>
    </xf>
    <xf numFmtId="0" fontId="7" fillId="11" borderId="32" xfId="2" applyFont="1" applyFill="1" applyBorder="1" applyAlignment="1">
      <alignment wrapText="1"/>
    </xf>
    <xf numFmtId="0" fontId="7" fillId="11" borderId="9" xfId="2" applyFont="1" applyFill="1" applyBorder="1" applyAlignment="1"/>
    <xf numFmtId="0" fontId="4" fillId="11" borderId="9" xfId="2" applyFont="1" applyFill="1" applyBorder="1" applyAlignment="1">
      <alignment horizontal="center"/>
    </xf>
    <xf numFmtId="0" fontId="5" fillId="15" borderId="9" xfId="3" applyFont="1" applyFill="1" applyBorder="1" applyAlignment="1">
      <alignment horizontal="center"/>
    </xf>
    <xf numFmtId="0" fontId="5" fillId="15" borderId="23" xfId="3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6" fillId="16" borderId="0" xfId="2" applyFont="1" applyFill="1"/>
    <xf numFmtId="0" fontId="6" fillId="0" borderId="1" xfId="2" applyFont="1" applyBorder="1" applyAlignment="1"/>
    <xf numFmtId="0" fontId="6" fillId="0" borderId="4" xfId="2" applyFont="1" applyBorder="1" applyAlignment="1">
      <alignment wrapText="1"/>
    </xf>
    <xf numFmtId="0" fontId="6" fillId="0" borderId="1" xfId="2" applyFont="1" applyFill="1" applyBorder="1" applyAlignment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0" xfId="2" applyFont="1"/>
    <xf numFmtId="0" fontId="4" fillId="5" borderId="1" xfId="2" applyFont="1" applyFill="1" applyBorder="1" applyAlignment="1">
      <alignment horizontal="center"/>
    </xf>
    <xf numFmtId="0" fontId="6" fillId="0" borderId="4" xfId="2" applyFont="1" applyBorder="1" applyAlignment="1"/>
    <xf numFmtId="0" fontId="6" fillId="0" borderId="20" xfId="2" applyFont="1" applyBorder="1" applyAlignment="1">
      <alignment wrapText="1"/>
    </xf>
    <xf numFmtId="0" fontId="6" fillId="0" borderId="20" xfId="2" applyFont="1" applyBorder="1" applyAlignment="1"/>
    <xf numFmtId="0" fontId="6" fillId="2" borderId="1" xfId="2" applyFont="1" applyFill="1" applyBorder="1" applyAlignment="1">
      <alignment horizontal="center"/>
    </xf>
    <xf numFmtId="0" fontId="6" fillId="11" borderId="1" xfId="2" applyFont="1" applyFill="1" applyBorder="1" applyAlignment="1">
      <alignment horizontal="center"/>
    </xf>
    <xf numFmtId="0" fontId="9" fillId="0" borderId="20" xfId="2" applyBorder="1" applyAlignment="1">
      <alignment horizontal="center" wrapText="1"/>
    </xf>
    <xf numFmtId="0" fontId="9" fillId="0" borderId="20" xfId="2" applyBorder="1" applyAlignment="1"/>
    <xf numFmtId="0" fontId="6" fillId="0" borderId="1" xfId="2" applyFont="1" applyBorder="1"/>
    <xf numFmtId="0" fontId="7" fillId="0" borderId="4" xfId="2" applyFont="1" applyBorder="1" applyAlignment="1"/>
    <xf numFmtId="0" fontId="9" fillId="0" borderId="20" xfId="2" applyFont="1" applyBorder="1" applyAlignment="1">
      <alignment wrapText="1"/>
    </xf>
    <xf numFmtId="0" fontId="9" fillId="0" borderId="20" xfId="2" applyFont="1" applyBorder="1" applyAlignment="1"/>
    <xf numFmtId="0" fontId="9" fillId="0" borderId="20" xfId="2" applyBorder="1" applyAlignment="1">
      <alignment wrapText="1"/>
    </xf>
    <xf numFmtId="0" fontId="9" fillId="0" borderId="0" xfId="2" applyAlignment="1">
      <alignment wrapText="1"/>
    </xf>
    <xf numFmtId="0" fontId="9" fillId="4" borderId="0" xfId="2" applyFill="1" applyAlignment="1"/>
    <xf numFmtId="0" fontId="9" fillId="0" borderId="0" xfId="2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Border="1"/>
    <xf numFmtId="16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9" fillId="0" borderId="0" xfId="2" applyBorder="1"/>
    <xf numFmtId="0" fontId="26" fillId="0" borderId="1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vertical="center"/>
    </xf>
    <xf numFmtId="0" fontId="30" fillId="0" borderId="1" xfId="2" applyFont="1" applyBorder="1"/>
    <xf numFmtId="0" fontId="30" fillId="0" borderId="1" xfId="2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0" fontId="27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7" fillId="0" borderId="1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/>
    <xf numFmtId="0" fontId="30" fillId="0" borderId="0" xfId="2" applyFont="1" applyAlignment="1">
      <alignment horizontal="center" vertical="center"/>
    </xf>
    <xf numFmtId="0" fontId="30" fillId="0" borderId="0" xfId="2" applyFont="1"/>
    <xf numFmtId="0" fontId="7" fillId="0" borderId="8" xfId="2" applyFont="1" applyFill="1" applyBorder="1" applyAlignment="1">
      <alignment horizontal="left"/>
    </xf>
    <xf numFmtId="0" fontId="6" fillId="0" borderId="4" xfId="2" applyFont="1" applyFill="1" applyBorder="1" applyAlignment="1">
      <alignment wrapText="1"/>
    </xf>
    <xf numFmtId="0" fontId="6" fillId="0" borderId="2" xfId="2" applyFont="1" applyFill="1" applyBorder="1" applyAlignment="1"/>
    <xf numFmtId="0" fontId="6" fillId="0" borderId="0" xfId="2" applyFont="1" applyFill="1"/>
    <xf numFmtId="0" fontId="5" fillId="7" borderId="2" xfId="2" applyFont="1" applyFill="1" applyBorder="1" applyAlignment="1">
      <alignment horizontal="center"/>
    </xf>
    <xf numFmtId="0" fontId="4" fillId="7" borderId="2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5" fillId="0" borderId="23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7" fillId="11" borderId="3" xfId="2" applyFont="1" applyFill="1" applyBorder="1" applyAlignment="1"/>
    <xf numFmtId="0" fontId="4" fillId="11" borderId="3" xfId="2" applyFont="1" applyFill="1" applyBorder="1" applyAlignment="1">
      <alignment horizontal="center"/>
    </xf>
    <xf numFmtId="0" fontId="4" fillId="7" borderId="3" xfId="2" applyFont="1" applyFill="1" applyBorder="1" applyAlignment="1">
      <alignment horizontal="center"/>
    </xf>
    <xf numFmtId="0" fontId="3" fillId="0" borderId="1" xfId="2" applyFont="1" applyFill="1" applyBorder="1"/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3" fillId="0" borderId="3" xfId="2" applyFont="1" applyBorder="1"/>
    <xf numFmtId="0" fontId="36" fillId="0" borderId="33" xfId="3" applyFont="1" applyBorder="1" applyAlignment="1">
      <alignment horizontal="center" vertical="center"/>
    </xf>
    <xf numFmtId="0" fontId="36" fillId="0" borderId="34" xfId="3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/>
    </xf>
    <xf numFmtId="0" fontId="7" fillId="0" borderId="30" xfId="2" applyFont="1" applyBorder="1" applyAlignment="1">
      <alignment vertical="center" wrapText="1"/>
    </xf>
    <xf numFmtId="0" fontId="7" fillId="0" borderId="3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5" fillId="0" borderId="31" xfId="2" applyFont="1" applyBorder="1" applyAlignment="1">
      <alignment horizontal="center"/>
    </xf>
    <xf numFmtId="0" fontId="5" fillId="0" borderId="31" xfId="3" applyFont="1" applyBorder="1" applyAlignment="1">
      <alignment horizontal="center"/>
    </xf>
    <xf numFmtId="0" fontId="7" fillId="0" borderId="2" xfId="2" applyFont="1" applyBorder="1" applyAlignment="1">
      <alignment vertical="center" wrapText="1"/>
    </xf>
    <xf numFmtId="0" fontId="6" fillId="0" borderId="2" xfId="2" applyFont="1" applyBorder="1" applyAlignment="1">
      <alignment vertical="center"/>
    </xf>
    <xf numFmtId="0" fontId="8" fillId="0" borderId="2" xfId="2" applyFont="1" applyBorder="1"/>
    <xf numFmtId="0" fontId="6" fillId="0" borderId="35" xfId="2" applyFont="1" applyBorder="1" applyAlignment="1">
      <alignment vertical="center" wrapText="1"/>
    </xf>
    <xf numFmtId="0" fontId="6" fillId="0" borderId="16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8" fillId="0" borderId="16" xfId="2" applyFont="1" applyBorder="1"/>
    <xf numFmtId="0" fontId="7" fillId="0" borderId="1" xfId="0" applyFont="1" applyBorder="1" applyAlignment="1">
      <alignment vertical="center" wrapText="1"/>
    </xf>
    <xf numFmtId="0" fontId="9" fillId="0" borderId="3" xfId="3" applyFont="1" applyBorder="1"/>
    <xf numFmtId="0" fontId="4" fillId="0" borderId="3" xfId="2" applyFont="1" applyFill="1" applyBorder="1" applyAlignment="1">
      <alignment horizontal="center"/>
    </xf>
    <xf numFmtId="0" fontId="9" fillId="0" borderId="3" xfId="2" applyBorder="1" applyAlignment="1"/>
    <xf numFmtId="0" fontId="6" fillId="6" borderId="16" xfId="2" applyFont="1" applyFill="1" applyBorder="1" applyAlignment="1"/>
    <xf numFmtId="0" fontId="4" fillId="6" borderId="18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9" fillId="0" borderId="3" xfId="2" applyFill="1" applyBorder="1" applyAlignment="1"/>
    <xf numFmtId="0" fontId="9" fillId="0" borderId="9" xfId="2" applyFill="1" applyBorder="1" applyAlignment="1"/>
    <xf numFmtId="0" fontId="9" fillId="0" borderId="2" xfId="2" applyBorder="1" applyAlignment="1"/>
    <xf numFmtId="0" fontId="6" fillId="7" borderId="5" xfId="2" applyFont="1" applyFill="1" applyBorder="1" applyAlignment="1">
      <alignment horizontal="center"/>
    </xf>
    <xf numFmtId="0" fontId="4" fillId="13" borderId="16" xfId="2" applyFont="1" applyFill="1" applyBorder="1" applyAlignment="1">
      <alignment horizontal="center"/>
    </xf>
    <xf numFmtId="0" fontId="4" fillId="7" borderId="18" xfId="2" applyFont="1" applyFill="1" applyBorder="1" applyAlignment="1">
      <alignment horizontal="center"/>
    </xf>
    <xf numFmtId="0" fontId="7" fillId="0" borderId="9" xfId="2" applyFont="1" applyFill="1" applyBorder="1" applyAlignment="1"/>
    <xf numFmtId="0" fontId="4" fillId="7" borderId="9" xfId="2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9" borderId="5" xfId="2" applyFont="1" applyFill="1" applyBorder="1" applyAlignment="1">
      <alignment horizontal="center"/>
    </xf>
    <xf numFmtId="0" fontId="7" fillId="7" borderId="11" xfId="2" applyFont="1" applyFill="1" applyBorder="1" applyAlignment="1">
      <alignment wrapText="1"/>
    </xf>
    <xf numFmtId="0" fontId="4" fillId="12" borderId="18" xfId="2" applyFont="1" applyFill="1" applyBorder="1" applyAlignment="1">
      <alignment horizontal="center"/>
    </xf>
    <xf numFmtId="0" fontId="6" fillId="0" borderId="3" xfId="2" applyFont="1" applyBorder="1" applyAlignment="1"/>
    <xf numFmtId="0" fontId="6" fillId="0" borderId="21" xfId="2" applyFont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8" xfId="2" applyFont="1" applyBorder="1" applyAlignment="1"/>
    <xf numFmtId="0" fontId="6" fillId="0" borderId="12" xfId="2" applyFont="1" applyBorder="1" applyAlignment="1">
      <alignment wrapText="1"/>
    </xf>
    <xf numFmtId="0" fontId="6" fillId="0" borderId="12" xfId="2" applyFont="1" applyBorder="1" applyAlignment="1"/>
    <xf numFmtId="0" fontId="6" fillId="8" borderId="36" xfId="2" applyFont="1" applyFill="1" applyBorder="1" applyAlignment="1"/>
    <xf numFmtId="0" fontId="6" fillId="8" borderId="35" xfId="2" applyFont="1" applyFill="1" applyBorder="1" applyAlignment="1">
      <alignment wrapText="1"/>
    </xf>
    <xf numFmtId="0" fontId="6" fillId="8" borderId="35" xfId="2" applyFont="1" applyFill="1" applyBorder="1" applyAlignment="1"/>
    <xf numFmtId="0" fontId="6" fillId="8" borderId="37" xfId="2" applyFont="1" applyFill="1" applyBorder="1" applyAlignment="1"/>
    <xf numFmtId="0" fontId="7" fillId="0" borderId="32" xfId="2" applyFont="1" applyBorder="1" applyAlignment="1">
      <alignment horizontal="center"/>
    </xf>
    <xf numFmtId="0" fontId="5" fillId="7" borderId="23" xfId="2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/>
    </xf>
    <xf numFmtId="0" fontId="7" fillId="17" borderId="36" xfId="2" applyFont="1" applyFill="1" applyBorder="1" applyAlignment="1">
      <alignment horizontal="center"/>
    </xf>
    <xf numFmtId="0" fontId="7" fillId="17" borderId="35" xfId="2" applyFont="1" applyFill="1" applyBorder="1" applyAlignment="1">
      <alignment horizontal="center" wrapText="1"/>
    </xf>
    <xf numFmtId="0" fontId="7" fillId="17" borderId="16" xfId="2" applyFont="1" applyFill="1" applyBorder="1" applyAlignment="1">
      <alignment horizontal="center"/>
    </xf>
    <xf numFmtId="0" fontId="6" fillId="17" borderId="19" xfId="2" applyFont="1" applyFill="1" applyBorder="1" applyAlignment="1">
      <alignment horizontal="center"/>
    </xf>
    <xf numFmtId="0" fontId="6" fillId="17" borderId="37" xfId="2" applyFont="1" applyFill="1" applyBorder="1" applyAlignment="1">
      <alignment horizontal="center"/>
    </xf>
    <xf numFmtId="0" fontId="7" fillId="17" borderId="1" xfId="2" applyFont="1" applyFill="1" applyBorder="1" applyAlignment="1">
      <alignment vertical="center" wrapText="1"/>
    </xf>
    <xf numFmtId="0" fontId="7" fillId="17" borderId="1" xfId="2" applyFont="1" applyFill="1" applyBorder="1" applyAlignment="1">
      <alignment vertical="center"/>
    </xf>
    <xf numFmtId="0" fontId="5" fillId="17" borderId="1" xfId="2" applyFont="1" applyFill="1" applyBorder="1" applyAlignment="1">
      <alignment horizontal="center"/>
    </xf>
    <xf numFmtId="0" fontId="5" fillId="17" borderId="2" xfId="2" applyFont="1" applyFill="1" applyBorder="1" applyAlignment="1">
      <alignment horizontal="center"/>
    </xf>
    <xf numFmtId="0" fontId="4" fillId="17" borderId="1" xfId="2" applyFont="1" applyFill="1" applyBorder="1" applyAlignment="1">
      <alignment horizontal="center"/>
    </xf>
    <xf numFmtId="0" fontId="5" fillId="17" borderId="1" xfId="3" applyFont="1" applyFill="1" applyBorder="1" applyAlignment="1">
      <alignment horizontal="center"/>
    </xf>
    <xf numFmtId="0" fontId="3" fillId="17" borderId="1" xfId="2" applyFont="1" applyFill="1" applyBorder="1"/>
    <xf numFmtId="0" fontId="6" fillId="17" borderId="2" xfId="2" applyFont="1" applyFill="1" applyBorder="1" applyAlignment="1">
      <alignment horizontal="center"/>
    </xf>
    <xf numFmtId="0" fontId="7" fillId="17" borderId="1" xfId="2" applyFont="1" applyFill="1" applyBorder="1" applyAlignment="1">
      <alignment horizontal="center"/>
    </xf>
    <xf numFmtId="0" fontId="3" fillId="17" borderId="0" xfId="2" applyFont="1" applyFill="1"/>
    <xf numFmtId="0" fontId="3" fillId="17" borderId="4" xfId="2" applyFont="1" applyFill="1" applyBorder="1"/>
    <xf numFmtId="0" fontId="9" fillId="17" borderId="0" xfId="2" applyFill="1"/>
    <xf numFmtId="0" fontId="3" fillId="17" borderId="1" xfId="2" applyFont="1" applyFill="1" applyBorder="1" applyAlignment="1">
      <alignment horizontal="center"/>
    </xf>
    <xf numFmtId="0" fontId="3" fillId="17" borderId="4" xfId="2" applyFont="1" applyFill="1" applyBorder="1" applyAlignment="1">
      <alignment horizontal="center"/>
    </xf>
    <xf numFmtId="0" fontId="6" fillId="17" borderId="15" xfId="2" applyFont="1" applyFill="1" applyBorder="1" applyAlignment="1">
      <alignment horizontal="center"/>
    </xf>
    <xf numFmtId="0" fontId="8" fillId="17" borderId="1" xfId="2" applyFont="1" applyFill="1" applyBorder="1"/>
    <xf numFmtId="0" fontId="3" fillId="17" borderId="1" xfId="0" applyFont="1" applyFill="1" applyBorder="1"/>
    <xf numFmtId="0" fontId="8" fillId="17" borderId="16" xfId="2" applyFont="1" applyFill="1" applyBorder="1"/>
    <xf numFmtId="0" fontId="8" fillId="17" borderId="4" xfId="2" applyFont="1" applyFill="1" applyBorder="1"/>
    <xf numFmtId="0" fontId="2" fillId="17" borderId="0" xfId="2" applyFont="1" applyFill="1"/>
    <xf numFmtId="0" fontId="6" fillId="17" borderId="0" xfId="2" applyFont="1" applyFill="1"/>
    <xf numFmtId="0" fontId="3" fillId="17" borderId="3" xfId="2" applyFont="1" applyFill="1" applyBorder="1"/>
    <xf numFmtId="0" fontId="8" fillId="17" borderId="3" xfId="2" applyFont="1" applyFill="1" applyBorder="1"/>
    <xf numFmtId="0" fontId="3" fillId="17" borderId="2" xfId="2" applyFont="1" applyFill="1" applyBorder="1"/>
    <xf numFmtId="0" fontId="8" fillId="17" borderId="2" xfId="2" applyFont="1" applyFill="1" applyBorder="1"/>
    <xf numFmtId="0" fontId="8" fillId="17" borderId="36" xfId="2" applyFont="1" applyFill="1" applyBorder="1"/>
    <xf numFmtId="0" fontId="8" fillId="17" borderId="35" xfId="2" applyFont="1" applyFill="1" applyBorder="1"/>
    <xf numFmtId="0" fontId="8" fillId="17" borderId="37" xfId="2" applyFont="1" applyFill="1" applyBorder="1"/>
    <xf numFmtId="0" fontId="16" fillId="0" borderId="3" xfId="2" applyNumberFormat="1" applyFont="1" applyBorder="1" applyAlignment="1">
      <alignment horizontal="center" vertical="center" wrapText="1"/>
    </xf>
    <xf numFmtId="0" fontId="27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49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3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4" fillId="0" borderId="9" xfId="2" applyFont="1" applyFill="1" applyBorder="1" applyAlignment="1">
      <alignment horizontal="center"/>
    </xf>
    <xf numFmtId="0" fontId="7" fillId="11" borderId="1" xfId="2" applyFont="1" applyFill="1" applyBorder="1" applyAlignment="1"/>
    <xf numFmtId="0" fontId="5" fillId="11" borderId="1" xfId="2" applyFont="1" applyFill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5" fillId="0" borderId="3" xfId="0" applyFont="1" applyBorder="1" applyAlignment="1">
      <alignment horizontal="justify" vertical="center" wrapText="1"/>
    </xf>
    <xf numFmtId="0" fontId="15" fillId="0" borderId="25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4" fontId="34" fillId="0" borderId="0" xfId="2" applyNumberFormat="1" applyFont="1" applyAlignment="1">
      <alignment horizontal="center" vertical="center"/>
    </xf>
    <xf numFmtId="0" fontId="23" fillId="0" borderId="1" xfId="2" applyFont="1" applyBorder="1" applyAlignment="1">
      <alignment horizontal="center" vertical="center" textRotation="180"/>
    </xf>
    <xf numFmtId="0" fontId="23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30" fillId="0" borderId="3" xfId="3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8" fillId="0" borderId="20" xfId="2" applyFont="1" applyBorder="1" applyAlignment="1">
      <alignment horizontal="center" wrapText="1"/>
    </xf>
    <xf numFmtId="0" fontId="3" fillId="0" borderId="4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textRotation="90" wrapText="1"/>
    </xf>
    <xf numFmtId="0" fontId="6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9" fillId="4" borderId="30" xfId="2" applyFill="1" applyBorder="1" applyAlignment="1"/>
    <xf numFmtId="0" fontId="9" fillId="0" borderId="30" xfId="2" applyBorder="1" applyAlignment="1"/>
    <xf numFmtId="0" fontId="7" fillId="0" borderId="9" xfId="2" applyFont="1" applyBorder="1" applyAlignment="1">
      <alignment horizontal="center" textRotation="90" wrapText="1"/>
    </xf>
    <xf numFmtId="0" fontId="7" fillId="0" borderId="2" xfId="2" applyFont="1" applyBorder="1" applyAlignment="1">
      <alignment horizontal="center" textRotation="90" wrapText="1"/>
    </xf>
    <xf numFmtId="0" fontId="7" fillId="0" borderId="21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0" fontId="6" fillId="5" borderId="4" xfId="2" applyFont="1" applyFill="1" applyBorder="1" applyAlignment="1">
      <alignment horizontal="center"/>
    </xf>
    <xf numFmtId="0" fontId="6" fillId="5" borderId="20" xfId="2" applyFont="1" applyFill="1" applyBorder="1" applyAlignment="1">
      <alignment horizontal="center"/>
    </xf>
    <xf numFmtId="0" fontId="6" fillId="5" borderId="10" xfId="2" applyFont="1" applyFill="1" applyBorder="1" applyAlignment="1">
      <alignment horizontal="center"/>
    </xf>
    <xf numFmtId="0" fontId="6" fillId="0" borderId="3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BEEEF8"/>
      <color rgb="FF66FF66"/>
      <color rgb="FFCCFF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0</xdr:colOff>
      <xdr:row>56</xdr:row>
      <xdr:rowOff>149225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124700" cy="10274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topLeftCell="A10" workbookViewId="0">
      <selection sqref="A1:A55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2" t="s">
        <v>66</v>
      </c>
    </row>
    <row r="2" spans="1:1" ht="15.75" x14ac:dyDescent="0.25">
      <c r="A2" s="2" t="s">
        <v>76</v>
      </c>
    </row>
    <row r="3" spans="1:1" ht="15.75" x14ac:dyDescent="0.25">
      <c r="A3" s="2" t="s">
        <v>258</v>
      </c>
    </row>
    <row r="4" spans="1:1" ht="15.75" x14ac:dyDescent="0.25">
      <c r="A4" s="2" t="s">
        <v>77</v>
      </c>
    </row>
    <row r="5" spans="1:1" ht="15.75" x14ac:dyDescent="0.25">
      <c r="A5" s="2" t="s">
        <v>347</v>
      </c>
    </row>
    <row r="6" spans="1:1" ht="15.75" x14ac:dyDescent="0.25">
      <c r="A6" s="2"/>
    </row>
    <row r="7" spans="1:1" ht="15.75" x14ac:dyDescent="0.25">
      <c r="A7" s="2"/>
    </row>
    <row r="8" spans="1:1" ht="15.75" x14ac:dyDescent="0.25">
      <c r="A8" s="3"/>
    </row>
    <row r="9" spans="1:1" ht="15.75" x14ac:dyDescent="0.25">
      <c r="A9" s="3"/>
    </row>
    <row r="10" spans="1:1" ht="15.75" x14ac:dyDescent="0.25">
      <c r="A10" s="4" t="s">
        <v>67</v>
      </c>
    </row>
    <row r="11" spans="1:1" ht="15.75" x14ac:dyDescent="0.25">
      <c r="A11" s="5" t="s">
        <v>348</v>
      </c>
    </row>
    <row r="12" spans="1:1" ht="15.75" x14ac:dyDescent="0.25">
      <c r="A12" s="5" t="s">
        <v>68</v>
      </c>
    </row>
    <row r="13" spans="1:1" ht="15.75" x14ac:dyDescent="0.25">
      <c r="A13" s="6"/>
    </row>
    <row r="14" spans="1:1" ht="15.75" x14ac:dyDescent="0.25">
      <c r="A14" s="28" t="s">
        <v>259</v>
      </c>
    </row>
    <row r="15" spans="1:1" ht="15.75" x14ac:dyDescent="0.25">
      <c r="A15" s="28" t="s">
        <v>69</v>
      </c>
    </row>
    <row r="16" spans="1:1" ht="15.75" x14ac:dyDescent="0.25">
      <c r="A16" s="6" t="s">
        <v>70</v>
      </c>
    </row>
    <row r="17" spans="1:1" ht="15.75" x14ac:dyDescent="0.25">
      <c r="A17" s="6" t="s">
        <v>71</v>
      </c>
    </row>
    <row r="18" spans="1:1" ht="15.75" x14ac:dyDescent="0.25">
      <c r="A18" s="6" t="s">
        <v>349</v>
      </c>
    </row>
    <row r="19" spans="1:1" ht="15.75" x14ac:dyDescent="0.25">
      <c r="A19" s="6" t="s">
        <v>72</v>
      </c>
    </row>
    <row r="20" spans="1:1" ht="15.75" x14ac:dyDescent="0.25">
      <c r="A20" s="29" t="s">
        <v>350</v>
      </c>
    </row>
    <row r="21" spans="1:1" ht="15.75" x14ac:dyDescent="0.25">
      <c r="A21" s="7"/>
    </row>
    <row r="22" spans="1:1" ht="15.75" x14ac:dyDescent="0.25">
      <c r="A22" s="6"/>
    </row>
    <row r="23" spans="1:1" ht="15.75" x14ac:dyDescent="0.25">
      <c r="A23" s="8" t="s">
        <v>223</v>
      </c>
    </row>
    <row r="24" spans="1:1" ht="15.75" x14ac:dyDescent="0.25">
      <c r="A24" s="8" t="s">
        <v>73</v>
      </c>
    </row>
    <row r="25" spans="1:1" ht="15.75" x14ac:dyDescent="0.25">
      <c r="A25" s="8" t="s">
        <v>159</v>
      </c>
    </row>
    <row r="26" spans="1:1" ht="15.75" x14ac:dyDescent="0.25">
      <c r="A26" s="8" t="s">
        <v>74</v>
      </c>
    </row>
    <row r="27" spans="1:1" ht="15.75" x14ac:dyDescent="0.25">
      <c r="A27" s="9" t="s">
        <v>75</v>
      </c>
    </row>
    <row r="28" spans="1:1" ht="15.75" x14ac:dyDescent="0.25">
      <c r="A28" s="24" t="s">
        <v>232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L9" sqref="L9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10"/>
      <c r="B1" s="372" t="s">
        <v>78</v>
      </c>
      <c r="C1" s="372"/>
      <c r="D1" s="372"/>
      <c r="E1" s="372"/>
      <c r="F1" s="372"/>
      <c r="G1" s="372"/>
      <c r="H1" s="372"/>
      <c r="I1" s="11"/>
    </row>
    <row r="2" spans="1:9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9" ht="31.5" customHeight="1" x14ac:dyDescent="0.2">
      <c r="A3" s="373" t="s">
        <v>79</v>
      </c>
      <c r="B3" s="375" t="s">
        <v>80</v>
      </c>
      <c r="C3" s="370" t="s">
        <v>17</v>
      </c>
      <c r="D3" s="377" t="s">
        <v>18</v>
      </c>
      <c r="E3" s="378"/>
      <c r="F3" s="370" t="s">
        <v>81</v>
      </c>
      <c r="G3" s="370" t="s">
        <v>52</v>
      </c>
      <c r="H3" s="370" t="s">
        <v>82</v>
      </c>
      <c r="I3" s="370" t="s">
        <v>83</v>
      </c>
    </row>
    <row r="4" spans="1:9" ht="47.25" x14ac:dyDescent="0.2">
      <c r="A4" s="374"/>
      <c r="B4" s="376"/>
      <c r="C4" s="371"/>
      <c r="D4" s="12" t="s">
        <v>84</v>
      </c>
      <c r="E4" s="12" t="s">
        <v>85</v>
      </c>
      <c r="F4" s="371"/>
      <c r="G4" s="371"/>
      <c r="H4" s="371"/>
      <c r="I4" s="371"/>
    </row>
    <row r="5" spans="1:9" ht="15.75" x14ac:dyDescent="0.2">
      <c r="A5" s="13" t="s">
        <v>86</v>
      </c>
      <c r="B5" s="14">
        <v>39</v>
      </c>
      <c r="C5" s="14"/>
      <c r="D5" s="14"/>
      <c r="E5" s="14"/>
      <c r="F5" s="14">
        <v>2</v>
      </c>
      <c r="G5" s="14"/>
      <c r="H5" s="14">
        <v>11</v>
      </c>
      <c r="I5" s="14">
        <f>SUM(B5:H5)</f>
        <v>52</v>
      </c>
    </row>
    <row r="6" spans="1:9" ht="15.75" x14ac:dyDescent="0.2">
      <c r="A6" s="13" t="s">
        <v>87</v>
      </c>
      <c r="B6" s="14">
        <v>36</v>
      </c>
      <c r="C6" s="14">
        <v>4</v>
      </c>
      <c r="D6" s="14"/>
      <c r="E6" s="14"/>
      <c r="F6" s="22">
        <v>1</v>
      </c>
      <c r="G6" s="14"/>
      <c r="H6" s="14">
        <v>11</v>
      </c>
      <c r="I6" s="14">
        <f>SUM(B6:H6)</f>
        <v>52</v>
      </c>
    </row>
    <row r="7" spans="1:9" ht="15.75" x14ac:dyDescent="0.2">
      <c r="A7" s="13" t="s">
        <v>88</v>
      </c>
      <c r="B7" s="14">
        <v>33</v>
      </c>
      <c r="C7" s="14">
        <v>4</v>
      </c>
      <c r="D7" s="14">
        <v>3</v>
      </c>
      <c r="E7" s="14" t="s">
        <v>89</v>
      </c>
      <c r="F7" s="22">
        <v>2</v>
      </c>
      <c r="G7" s="14"/>
      <c r="H7" s="14">
        <v>10</v>
      </c>
      <c r="I7" s="14">
        <f>SUM(B7:H7)</f>
        <v>52</v>
      </c>
    </row>
    <row r="8" spans="1:9" ht="15.75" x14ac:dyDescent="0.2">
      <c r="A8" s="13" t="s">
        <v>90</v>
      </c>
      <c r="B8" s="14">
        <v>15</v>
      </c>
      <c r="C8" s="14">
        <v>2</v>
      </c>
      <c r="D8" s="14">
        <v>12</v>
      </c>
      <c r="E8" s="14">
        <v>4</v>
      </c>
      <c r="F8" s="22">
        <v>2</v>
      </c>
      <c r="G8" s="14">
        <v>6</v>
      </c>
      <c r="H8" s="14">
        <v>2</v>
      </c>
      <c r="I8" s="14">
        <f>SUM(B8:H8)</f>
        <v>43</v>
      </c>
    </row>
    <row r="9" spans="1:9" ht="15.75" x14ac:dyDescent="0.2">
      <c r="A9" s="15" t="s">
        <v>48</v>
      </c>
      <c r="B9" s="16">
        <f t="shared" ref="B9:I9" si="0">SUM(B5:B8)</f>
        <v>123</v>
      </c>
      <c r="C9" s="16">
        <f t="shared" si="0"/>
        <v>10</v>
      </c>
      <c r="D9" s="16">
        <f t="shared" si="0"/>
        <v>15</v>
      </c>
      <c r="E9" s="16">
        <f t="shared" si="0"/>
        <v>4</v>
      </c>
      <c r="F9" s="16">
        <f t="shared" si="0"/>
        <v>7</v>
      </c>
      <c r="G9" s="16">
        <f t="shared" si="0"/>
        <v>6</v>
      </c>
      <c r="H9" s="16">
        <f t="shared" si="0"/>
        <v>34</v>
      </c>
      <c r="I9" s="16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view="pageBreakPreview" topLeftCell="A2" zoomScale="80" zoomScaleNormal="75" zoomScaleSheetLayoutView="80" zoomScalePageLayoutView="75" workbookViewId="0">
      <selection activeCell="Y36" sqref="Y36"/>
    </sheetView>
  </sheetViews>
  <sheetFormatPr defaultColWidth="8.85546875" defaultRowHeight="12.75" x14ac:dyDescent="0.2"/>
  <cols>
    <col min="1" max="1" width="9.140625" style="191" customWidth="1"/>
    <col min="2" max="7" width="4" style="191" customWidth="1"/>
    <col min="8" max="8" width="4.85546875" style="191" customWidth="1"/>
    <col min="9" max="29" width="4" style="191" customWidth="1"/>
    <col min="30" max="30" width="5.140625" style="191" customWidth="1"/>
    <col min="31" max="53" width="4" style="191" customWidth="1"/>
    <col min="54" max="16384" width="8.85546875" style="32"/>
  </cols>
  <sheetData>
    <row r="1" spans="1:59" ht="18" x14ac:dyDescent="0.2">
      <c r="C1" s="192"/>
      <c r="D1" s="192"/>
      <c r="E1" s="192"/>
    </row>
    <row r="2" spans="1:59" s="193" customFormat="1" ht="18" x14ac:dyDescent="0.2">
      <c r="E2" s="194"/>
      <c r="F2" s="192" t="s">
        <v>91</v>
      </c>
      <c r="G2" s="192"/>
      <c r="H2" s="192"/>
      <c r="I2" s="192"/>
      <c r="J2" s="192"/>
      <c r="K2" s="192"/>
      <c r="L2" s="192"/>
      <c r="M2" s="195"/>
      <c r="N2" s="379">
        <v>39136</v>
      </c>
      <c r="O2" s="379"/>
      <c r="P2" s="379"/>
      <c r="Q2" s="379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  <c r="AC2" s="194"/>
      <c r="AD2" s="194"/>
      <c r="AE2" s="194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4"/>
      <c r="AU2" s="194"/>
      <c r="AV2" s="194"/>
      <c r="AW2" s="194"/>
      <c r="AX2" s="194"/>
      <c r="AY2" s="194"/>
      <c r="AZ2" s="194"/>
      <c r="BA2" s="194"/>
    </row>
    <row r="3" spans="1:59" ht="19.5" customHeight="1" x14ac:dyDescent="0.2"/>
    <row r="4" spans="1:59" s="196" customFormat="1" ht="45" customHeight="1" x14ac:dyDescent="0.2">
      <c r="A4" s="380" t="s">
        <v>92</v>
      </c>
      <c r="B4" s="381" t="s">
        <v>93</v>
      </c>
      <c r="C4" s="381"/>
      <c r="D4" s="381"/>
      <c r="E4" s="381"/>
      <c r="F4" s="380" t="s">
        <v>161</v>
      </c>
      <c r="G4" s="381" t="s">
        <v>94</v>
      </c>
      <c r="H4" s="381"/>
      <c r="I4" s="381"/>
      <c r="J4" s="381"/>
      <c r="K4" s="381" t="s">
        <v>95</v>
      </c>
      <c r="L4" s="381"/>
      <c r="M4" s="381"/>
      <c r="N4" s="381"/>
      <c r="O4" s="381" t="s">
        <v>96</v>
      </c>
      <c r="P4" s="381"/>
      <c r="Q4" s="381"/>
      <c r="R4" s="381"/>
      <c r="S4" s="380" t="s">
        <v>162</v>
      </c>
      <c r="T4" s="381" t="s">
        <v>97</v>
      </c>
      <c r="U4" s="381"/>
      <c r="V4" s="381"/>
      <c r="W4" s="381"/>
      <c r="X4" s="381" t="s">
        <v>98</v>
      </c>
      <c r="Y4" s="381"/>
      <c r="Z4" s="381"/>
      <c r="AA4" s="381"/>
      <c r="AB4" s="381" t="s">
        <v>99</v>
      </c>
      <c r="AC4" s="381"/>
      <c r="AD4" s="381"/>
      <c r="AE4" s="381"/>
      <c r="AF4" s="387" t="s">
        <v>100</v>
      </c>
      <c r="AG4" s="388"/>
      <c r="AH4" s="388"/>
      <c r="AI4" s="388"/>
      <c r="AJ4" s="389"/>
      <c r="AK4" s="381" t="s">
        <v>101</v>
      </c>
      <c r="AL4" s="381"/>
      <c r="AM4" s="381"/>
      <c r="AN4" s="381"/>
      <c r="AO4" s="381" t="s">
        <v>102</v>
      </c>
      <c r="AP4" s="381"/>
      <c r="AQ4" s="381"/>
      <c r="AR4" s="381"/>
      <c r="AS4" s="381" t="s">
        <v>103</v>
      </c>
      <c r="AT4" s="381"/>
      <c r="AU4" s="381"/>
      <c r="AV4" s="381"/>
      <c r="AW4" s="381"/>
      <c r="AX4" s="381" t="s">
        <v>104</v>
      </c>
      <c r="AY4" s="381"/>
      <c r="AZ4" s="381"/>
      <c r="BA4" s="381"/>
    </row>
    <row r="5" spans="1:59" s="202" customFormat="1" ht="83.25" customHeight="1" x14ac:dyDescent="0.2">
      <c r="A5" s="381"/>
      <c r="B5" s="197" t="s">
        <v>163</v>
      </c>
      <c r="C5" s="198" t="s">
        <v>164</v>
      </c>
      <c r="D5" s="198" t="s">
        <v>165</v>
      </c>
      <c r="E5" s="198" t="s">
        <v>166</v>
      </c>
      <c r="F5" s="380"/>
      <c r="G5" s="199" t="s">
        <v>110</v>
      </c>
      <c r="H5" s="199" t="s">
        <v>111</v>
      </c>
      <c r="I5" s="199" t="s">
        <v>112</v>
      </c>
      <c r="J5" s="199" t="s">
        <v>113</v>
      </c>
      <c r="K5" s="199" t="s">
        <v>167</v>
      </c>
      <c r="L5" s="199" t="s">
        <v>168</v>
      </c>
      <c r="M5" s="199" t="s">
        <v>114</v>
      </c>
      <c r="N5" s="199" t="s">
        <v>115</v>
      </c>
      <c r="O5" s="200" t="s">
        <v>169</v>
      </c>
      <c r="P5" s="200" t="s">
        <v>164</v>
      </c>
      <c r="Q5" s="200" t="s">
        <v>170</v>
      </c>
      <c r="R5" s="200" t="s">
        <v>166</v>
      </c>
      <c r="S5" s="380"/>
      <c r="T5" s="198" t="s">
        <v>118</v>
      </c>
      <c r="U5" s="198" t="s">
        <v>119</v>
      </c>
      <c r="V5" s="198" t="s">
        <v>120</v>
      </c>
      <c r="W5" s="198" t="s">
        <v>121</v>
      </c>
      <c r="X5" s="198" t="s">
        <v>171</v>
      </c>
      <c r="Y5" s="198" t="s">
        <v>105</v>
      </c>
      <c r="Z5" s="198" t="s">
        <v>172</v>
      </c>
      <c r="AA5" s="198" t="s">
        <v>106</v>
      </c>
      <c r="AB5" s="198" t="s">
        <v>173</v>
      </c>
      <c r="AC5" s="201" t="s">
        <v>164</v>
      </c>
      <c r="AD5" s="201" t="s">
        <v>170</v>
      </c>
      <c r="AE5" s="201" t="s">
        <v>166</v>
      </c>
      <c r="AF5" s="198" t="s">
        <v>174</v>
      </c>
      <c r="AG5" s="198" t="s">
        <v>118</v>
      </c>
      <c r="AH5" s="198" t="s">
        <v>119</v>
      </c>
      <c r="AI5" s="198" t="s">
        <v>120</v>
      </c>
      <c r="AJ5" s="198" t="s">
        <v>175</v>
      </c>
      <c r="AK5" s="198" t="s">
        <v>167</v>
      </c>
      <c r="AL5" s="198" t="s">
        <v>176</v>
      </c>
      <c r="AM5" s="198" t="s">
        <v>114</v>
      </c>
      <c r="AN5" s="198" t="s">
        <v>115</v>
      </c>
      <c r="AO5" s="198" t="s">
        <v>116</v>
      </c>
      <c r="AP5" s="198" t="s">
        <v>107</v>
      </c>
      <c r="AQ5" s="198" t="s">
        <v>108</v>
      </c>
      <c r="AR5" s="198" t="s">
        <v>109</v>
      </c>
      <c r="AS5" s="198" t="s">
        <v>117</v>
      </c>
      <c r="AT5" s="198" t="s">
        <v>118</v>
      </c>
      <c r="AU5" s="198" t="s">
        <v>119</v>
      </c>
      <c r="AV5" s="198" t="s">
        <v>177</v>
      </c>
      <c r="AW5" s="198" t="s">
        <v>121</v>
      </c>
      <c r="AX5" s="198" t="s">
        <v>171</v>
      </c>
      <c r="AY5" s="201" t="s">
        <v>105</v>
      </c>
      <c r="AZ5" s="201" t="s">
        <v>172</v>
      </c>
      <c r="BA5" s="201" t="s">
        <v>106</v>
      </c>
    </row>
    <row r="6" spans="1:59" s="202" customFormat="1" ht="32.25" customHeight="1" x14ac:dyDescent="0.25">
      <c r="A6" s="203" t="s">
        <v>122</v>
      </c>
      <c r="B6" s="204">
        <v>1</v>
      </c>
      <c r="C6" s="204">
        <f t="shared" ref="C6:BA6" si="0">B6+1</f>
        <v>2</v>
      </c>
      <c r="D6" s="204">
        <f t="shared" si="0"/>
        <v>3</v>
      </c>
      <c r="E6" s="204">
        <f t="shared" si="0"/>
        <v>4</v>
      </c>
      <c r="F6" s="204">
        <f t="shared" si="0"/>
        <v>5</v>
      </c>
      <c r="G6" s="204">
        <f t="shared" si="0"/>
        <v>6</v>
      </c>
      <c r="H6" s="204">
        <f t="shared" si="0"/>
        <v>7</v>
      </c>
      <c r="I6" s="204">
        <f t="shared" si="0"/>
        <v>8</v>
      </c>
      <c r="J6" s="204">
        <f t="shared" si="0"/>
        <v>9</v>
      </c>
      <c r="K6" s="204">
        <f t="shared" si="0"/>
        <v>10</v>
      </c>
      <c r="L6" s="204">
        <f t="shared" si="0"/>
        <v>11</v>
      </c>
      <c r="M6" s="204">
        <f t="shared" si="0"/>
        <v>12</v>
      </c>
      <c r="N6" s="204">
        <f t="shared" si="0"/>
        <v>13</v>
      </c>
      <c r="O6" s="204">
        <f t="shared" si="0"/>
        <v>14</v>
      </c>
      <c r="P6" s="204">
        <f t="shared" si="0"/>
        <v>15</v>
      </c>
      <c r="Q6" s="204">
        <f t="shared" si="0"/>
        <v>16</v>
      </c>
      <c r="R6" s="204">
        <f t="shared" si="0"/>
        <v>17</v>
      </c>
      <c r="S6" s="204">
        <f t="shared" si="0"/>
        <v>18</v>
      </c>
      <c r="T6" s="204">
        <f t="shared" si="0"/>
        <v>19</v>
      </c>
      <c r="U6" s="204">
        <f t="shared" si="0"/>
        <v>20</v>
      </c>
      <c r="V6" s="204">
        <f t="shared" si="0"/>
        <v>21</v>
      </c>
      <c r="W6" s="204">
        <f t="shared" si="0"/>
        <v>22</v>
      </c>
      <c r="X6" s="204">
        <f t="shared" si="0"/>
        <v>23</v>
      </c>
      <c r="Y6" s="204">
        <f t="shared" si="0"/>
        <v>24</v>
      </c>
      <c r="Z6" s="204">
        <f t="shared" si="0"/>
        <v>25</v>
      </c>
      <c r="AA6" s="204">
        <f t="shared" si="0"/>
        <v>26</v>
      </c>
      <c r="AB6" s="204">
        <f t="shared" si="0"/>
        <v>27</v>
      </c>
      <c r="AC6" s="204">
        <f t="shared" si="0"/>
        <v>28</v>
      </c>
      <c r="AD6" s="204">
        <f t="shared" si="0"/>
        <v>29</v>
      </c>
      <c r="AE6" s="204">
        <f t="shared" si="0"/>
        <v>30</v>
      </c>
      <c r="AF6" s="204">
        <f t="shared" si="0"/>
        <v>31</v>
      </c>
      <c r="AG6" s="204">
        <f t="shared" si="0"/>
        <v>32</v>
      </c>
      <c r="AH6" s="204">
        <f t="shared" si="0"/>
        <v>33</v>
      </c>
      <c r="AI6" s="204">
        <f t="shared" si="0"/>
        <v>34</v>
      </c>
      <c r="AJ6" s="204">
        <f t="shared" si="0"/>
        <v>35</v>
      </c>
      <c r="AK6" s="204">
        <f t="shared" si="0"/>
        <v>36</v>
      </c>
      <c r="AL6" s="204">
        <f t="shared" si="0"/>
        <v>37</v>
      </c>
      <c r="AM6" s="204">
        <f t="shared" si="0"/>
        <v>38</v>
      </c>
      <c r="AN6" s="204">
        <f t="shared" si="0"/>
        <v>39</v>
      </c>
      <c r="AO6" s="204">
        <f t="shared" si="0"/>
        <v>40</v>
      </c>
      <c r="AP6" s="204">
        <f t="shared" si="0"/>
        <v>41</v>
      </c>
      <c r="AQ6" s="204">
        <f t="shared" si="0"/>
        <v>42</v>
      </c>
      <c r="AR6" s="204">
        <f t="shared" si="0"/>
        <v>43</v>
      </c>
      <c r="AS6" s="204">
        <f t="shared" si="0"/>
        <v>44</v>
      </c>
      <c r="AT6" s="204">
        <f t="shared" si="0"/>
        <v>45</v>
      </c>
      <c r="AU6" s="204">
        <f t="shared" si="0"/>
        <v>46</v>
      </c>
      <c r="AV6" s="204">
        <f t="shared" si="0"/>
        <v>47</v>
      </c>
      <c r="AW6" s="204">
        <f t="shared" si="0"/>
        <v>48</v>
      </c>
      <c r="AX6" s="204">
        <f t="shared" si="0"/>
        <v>49</v>
      </c>
      <c r="AY6" s="204">
        <f t="shared" si="0"/>
        <v>50</v>
      </c>
      <c r="AZ6" s="204">
        <f t="shared" si="0"/>
        <v>51</v>
      </c>
      <c r="BA6" s="204">
        <f t="shared" si="0"/>
        <v>52</v>
      </c>
      <c r="BB6" s="205" t="s">
        <v>315</v>
      </c>
      <c r="BC6" s="205" t="s">
        <v>316</v>
      </c>
      <c r="BD6" s="206" t="s">
        <v>317</v>
      </c>
      <c r="BE6" s="206" t="s">
        <v>318</v>
      </c>
    </row>
    <row r="7" spans="1:59" s="202" customFormat="1" ht="32.25" customHeight="1" x14ac:dyDescent="0.25">
      <c r="A7" s="203">
        <v>1</v>
      </c>
      <c r="B7" s="204"/>
      <c r="C7" s="204"/>
      <c r="D7" s="204"/>
      <c r="E7" s="204"/>
      <c r="F7" s="204"/>
      <c r="G7" s="204"/>
      <c r="H7" s="204"/>
      <c r="I7" s="204"/>
      <c r="J7" s="204"/>
      <c r="K7" s="346"/>
      <c r="L7" s="346"/>
      <c r="M7" s="204"/>
      <c r="N7" s="204"/>
      <c r="O7" s="204"/>
      <c r="P7" s="204"/>
      <c r="Q7" s="204"/>
      <c r="R7" s="204"/>
      <c r="S7" s="347" t="s">
        <v>123</v>
      </c>
      <c r="T7" s="347" t="s">
        <v>123</v>
      </c>
      <c r="U7" s="204"/>
      <c r="V7" s="204"/>
      <c r="W7" s="204"/>
      <c r="X7" s="204"/>
      <c r="Y7" s="204"/>
      <c r="Z7" s="346"/>
      <c r="AA7" s="204"/>
      <c r="AB7" s="346"/>
      <c r="AC7" s="204"/>
      <c r="AD7" s="204"/>
      <c r="AE7" s="204"/>
      <c r="AF7" s="204"/>
      <c r="AG7" s="204"/>
      <c r="AH7" s="204"/>
      <c r="AI7" s="204"/>
      <c r="AJ7" s="204"/>
      <c r="AK7" s="346"/>
      <c r="AL7" s="346"/>
      <c r="AM7" s="346"/>
      <c r="AN7" s="346"/>
      <c r="AO7" s="204"/>
      <c r="AP7" s="204"/>
      <c r="AQ7" s="204"/>
      <c r="AR7" s="204"/>
      <c r="AS7" s="348" t="s">
        <v>123</v>
      </c>
      <c r="AT7" s="348" t="s">
        <v>123</v>
      </c>
      <c r="AU7" s="348" t="s">
        <v>123</v>
      </c>
      <c r="AV7" s="348" t="s">
        <v>123</v>
      </c>
      <c r="AW7" s="348" t="s">
        <v>123</v>
      </c>
      <c r="AX7" s="348" t="s">
        <v>123</v>
      </c>
      <c r="AY7" s="348" t="s">
        <v>123</v>
      </c>
      <c r="AZ7" s="348" t="s">
        <v>123</v>
      </c>
      <c r="BA7" s="348" t="s">
        <v>123</v>
      </c>
      <c r="BB7" s="205"/>
      <c r="BC7" s="205"/>
      <c r="BD7" s="206"/>
      <c r="BE7" s="206"/>
    </row>
    <row r="8" spans="1:59" s="208" customFormat="1" ht="15.75" customHeight="1" x14ac:dyDescent="0.2">
      <c r="A8" s="382">
        <v>2</v>
      </c>
      <c r="B8" s="382"/>
      <c r="C8" s="382"/>
      <c r="D8" s="382"/>
      <c r="E8" s="382"/>
      <c r="F8" s="382"/>
      <c r="G8" s="383"/>
      <c r="H8" s="384">
        <v>16</v>
      </c>
      <c r="I8" s="383"/>
      <c r="J8" s="383"/>
      <c r="K8" s="385" t="s">
        <v>147</v>
      </c>
      <c r="L8" s="385"/>
      <c r="M8" s="383"/>
      <c r="N8" s="383"/>
      <c r="O8" s="383"/>
      <c r="P8" s="383"/>
      <c r="Q8" s="383"/>
      <c r="R8" s="383"/>
      <c r="S8" s="382" t="s">
        <v>123</v>
      </c>
      <c r="T8" s="382" t="s">
        <v>123</v>
      </c>
      <c r="U8" s="383"/>
      <c r="V8" s="383"/>
      <c r="W8" s="383"/>
      <c r="X8" s="383"/>
      <c r="Y8" s="383"/>
      <c r="Z8" s="390"/>
      <c r="AA8" s="383"/>
      <c r="AB8" s="390"/>
      <c r="AC8" s="383"/>
      <c r="AD8" s="392">
        <v>20</v>
      </c>
      <c r="AE8" s="383"/>
      <c r="AF8" s="383"/>
      <c r="AG8" s="383"/>
      <c r="AH8" s="383"/>
      <c r="AI8" s="383"/>
      <c r="AJ8" s="383"/>
      <c r="AK8" s="390" t="s">
        <v>147</v>
      </c>
      <c r="AL8" s="390" t="s">
        <v>147</v>
      </c>
      <c r="AM8" s="390" t="s">
        <v>147</v>
      </c>
      <c r="AN8" s="390"/>
      <c r="AO8" s="383"/>
      <c r="AP8" s="383"/>
      <c r="AQ8" s="382"/>
      <c r="AR8" s="382" t="s">
        <v>149</v>
      </c>
      <c r="AS8" s="382" t="s">
        <v>123</v>
      </c>
      <c r="AT8" s="382" t="s">
        <v>123</v>
      </c>
      <c r="AU8" s="382" t="s">
        <v>123</v>
      </c>
      <c r="AV8" s="382" t="s">
        <v>123</v>
      </c>
      <c r="AW8" s="382" t="s">
        <v>123</v>
      </c>
      <c r="AX8" s="382" t="s">
        <v>123</v>
      </c>
      <c r="AY8" s="382" t="s">
        <v>123</v>
      </c>
      <c r="AZ8" s="382" t="s">
        <v>123</v>
      </c>
      <c r="BA8" s="382" t="s">
        <v>123</v>
      </c>
      <c r="BB8" s="205">
        <v>1</v>
      </c>
      <c r="BC8" s="207">
        <v>3</v>
      </c>
      <c r="BD8" s="207"/>
      <c r="BE8" s="207"/>
    </row>
    <row r="9" spans="1:59" s="208" customFormat="1" ht="15.75" customHeight="1" x14ac:dyDescent="0.2">
      <c r="A9" s="382"/>
      <c r="B9" s="382"/>
      <c r="C9" s="382"/>
      <c r="D9" s="382"/>
      <c r="E9" s="382"/>
      <c r="F9" s="382"/>
      <c r="G9" s="383"/>
      <c r="H9" s="384"/>
      <c r="I9" s="383"/>
      <c r="J9" s="383"/>
      <c r="K9" s="386"/>
      <c r="L9" s="386"/>
      <c r="M9" s="383"/>
      <c r="N9" s="383"/>
      <c r="O9" s="383"/>
      <c r="P9" s="383"/>
      <c r="Q9" s="383"/>
      <c r="R9" s="383"/>
      <c r="S9" s="382"/>
      <c r="T9" s="382"/>
      <c r="U9" s="383"/>
      <c r="V9" s="383"/>
      <c r="W9" s="383"/>
      <c r="X9" s="383"/>
      <c r="Y9" s="383"/>
      <c r="Z9" s="391"/>
      <c r="AA9" s="383"/>
      <c r="AB9" s="391"/>
      <c r="AC9" s="383"/>
      <c r="AD9" s="392"/>
      <c r="AE9" s="383"/>
      <c r="AF9" s="383"/>
      <c r="AG9" s="383"/>
      <c r="AH9" s="383"/>
      <c r="AI9" s="383"/>
      <c r="AJ9" s="383"/>
      <c r="AK9" s="391"/>
      <c r="AL9" s="391"/>
      <c r="AM9" s="391"/>
      <c r="AN9" s="391"/>
      <c r="AO9" s="383"/>
      <c r="AP9" s="383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207"/>
      <c r="BC9" s="207"/>
      <c r="BD9" s="207"/>
      <c r="BE9" s="207"/>
    </row>
    <row r="10" spans="1:59" s="208" customFormat="1" ht="15.75" customHeight="1" x14ac:dyDescent="0.2">
      <c r="A10" s="382">
        <v>3</v>
      </c>
      <c r="B10" s="382"/>
      <c r="C10" s="382"/>
      <c r="D10" s="382"/>
      <c r="E10" s="382"/>
      <c r="F10" s="382"/>
      <c r="G10" s="383"/>
      <c r="H10" s="384">
        <v>14</v>
      </c>
      <c r="I10" s="383"/>
      <c r="J10" s="383"/>
      <c r="K10" s="385" t="s">
        <v>147</v>
      </c>
      <c r="L10" s="383"/>
      <c r="M10" s="383"/>
      <c r="N10" s="383"/>
      <c r="O10" s="383" t="s">
        <v>147</v>
      </c>
      <c r="P10" s="383"/>
      <c r="Q10" s="383"/>
      <c r="R10" s="385" t="s">
        <v>149</v>
      </c>
      <c r="S10" s="382" t="s">
        <v>123</v>
      </c>
      <c r="T10" s="382" t="s">
        <v>123</v>
      </c>
      <c r="U10" s="383"/>
      <c r="V10" s="383"/>
      <c r="W10" s="383"/>
      <c r="X10" s="383"/>
      <c r="Y10" s="383"/>
      <c r="Z10" s="383"/>
      <c r="AA10" s="383"/>
      <c r="AB10" s="383"/>
      <c r="AC10" s="383"/>
      <c r="AD10" s="384">
        <v>19</v>
      </c>
      <c r="AE10" s="383"/>
      <c r="AF10" s="383"/>
      <c r="AG10" s="383"/>
      <c r="AH10" s="383"/>
      <c r="AI10" s="383"/>
      <c r="AJ10" s="383"/>
      <c r="AK10" s="383" t="s">
        <v>147</v>
      </c>
      <c r="AL10" s="383" t="s">
        <v>147</v>
      </c>
      <c r="AM10" s="383" t="s">
        <v>158</v>
      </c>
      <c r="AN10" s="383" t="s">
        <v>158</v>
      </c>
      <c r="AO10" s="383" t="s">
        <v>158</v>
      </c>
      <c r="AP10" s="383"/>
      <c r="AQ10" s="383"/>
      <c r="AR10" s="383"/>
      <c r="AS10" s="383" t="s">
        <v>149</v>
      </c>
      <c r="AT10" s="382" t="s">
        <v>123</v>
      </c>
      <c r="AU10" s="382" t="s">
        <v>123</v>
      </c>
      <c r="AV10" s="382" t="s">
        <v>123</v>
      </c>
      <c r="AW10" s="382" t="s">
        <v>123</v>
      </c>
      <c r="AX10" s="382" t="s">
        <v>123</v>
      </c>
      <c r="AY10" s="382" t="s">
        <v>123</v>
      </c>
      <c r="AZ10" s="382" t="s">
        <v>123</v>
      </c>
      <c r="BA10" s="382" t="s">
        <v>123</v>
      </c>
      <c r="BB10" s="207">
        <v>2</v>
      </c>
      <c r="BC10" s="207">
        <v>2</v>
      </c>
      <c r="BD10" s="207"/>
      <c r="BE10" s="207">
        <v>3</v>
      </c>
    </row>
    <row r="11" spans="1:59" s="208" customFormat="1" ht="15.75" customHeight="1" x14ac:dyDescent="0.2">
      <c r="A11" s="382"/>
      <c r="B11" s="382"/>
      <c r="C11" s="382"/>
      <c r="D11" s="382"/>
      <c r="E11" s="382"/>
      <c r="F11" s="382"/>
      <c r="G11" s="383"/>
      <c r="H11" s="384"/>
      <c r="I11" s="383"/>
      <c r="J11" s="383"/>
      <c r="K11" s="386"/>
      <c r="L11" s="383"/>
      <c r="M11" s="383"/>
      <c r="N11" s="383"/>
      <c r="O11" s="383"/>
      <c r="P11" s="383"/>
      <c r="Q11" s="383"/>
      <c r="R11" s="386"/>
      <c r="S11" s="382"/>
      <c r="T11" s="382"/>
      <c r="U11" s="383"/>
      <c r="V11" s="383"/>
      <c r="W11" s="383"/>
      <c r="X11" s="383"/>
      <c r="Y11" s="383"/>
      <c r="Z11" s="383"/>
      <c r="AA11" s="383"/>
      <c r="AB11" s="383"/>
      <c r="AC11" s="383"/>
      <c r="AD11" s="384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2"/>
      <c r="AU11" s="382"/>
      <c r="AV11" s="382"/>
      <c r="AW11" s="382"/>
      <c r="AX11" s="382"/>
      <c r="AY11" s="382"/>
      <c r="AZ11" s="382"/>
      <c r="BA11" s="382"/>
      <c r="BB11" s="207"/>
      <c r="BC11" s="207"/>
      <c r="BD11" s="207"/>
      <c r="BE11" s="207"/>
    </row>
    <row r="12" spans="1:59" s="208" customFormat="1" ht="30.75" customHeight="1" x14ac:dyDescent="0.2">
      <c r="A12" s="209">
        <v>4</v>
      </c>
      <c r="B12" s="209"/>
      <c r="C12" s="210" t="s">
        <v>158</v>
      </c>
      <c r="D12" s="210" t="s">
        <v>158</v>
      </c>
      <c r="E12" s="210" t="s">
        <v>158</v>
      </c>
      <c r="F12" s="210" t="s">
        <v>158</v>
      </c>
      <c r="G12" s="210" t="s">
        <v>158</v>
      </c>
      <c r="H12" s="211">
        <v>10</v>
      </c>
      <c r="I12" s="210"/>
      <c r="J12" s="210"/>
      <c r="K12" s="210"/>
      <c r="L12" s="210"/>
      <c r="M12" s="210"/>
      <c r="N12" s="210"/>
      <c r="O12" s="212" t="s">
        <v>147</v>
      </c>
      <c r="P12" s="213" t="s">
        <v>147</v>
      </c>
      <c r="Q12" s="210"/>
      <c r="R12" s="210"/>
      <c r="S12" s="209" t="s">
        <v>123</v>
      </c>
      <c r="T12" s="209" t="s">
        <v>123</v>
      </c>
      <c r="U12" s="210"/>
      <c r="V12" s="210"/>
      <c r="W12" s="210"/>
      <c r="X12" s="210"/>
      <c r="Y12" s="210"/>
      <c r="Z12" s="210">
        <v>6</v>
      </c>
      <c r="AA12" s="213" t="s">
        <v>158</v>
      </c>
      <c r="AB12" s="213" t="s">
        <v>158</v>
      </c>
      <c r="AC12" s="213" t="s">
        <v>158</v>
      </c>
      <c r="AD12" s="213" t="s">
        <v>158</v>
      </c>
      <c r="AE12" s="213" t="s">
        <v>158</v>
      </c>
      <c r="AF12" s="213" t="s">
        <v>158</v>
      </c>
      <c r="AG12" s="213" t="s">
        <v>149</v>
      </c>
      <c r="AH12" s="213" t="s">
        <v>149</v>
      </c>
      <c r="AI12" s="213" t="s">
        <v>158</v>
      </c>
      <c r="AJ12" s="213" t="s">
        <v>158</v>
      </c>
      <c r="AK12" s="213" t="s">
        <v>158</v>
      </c>
      <c r="AL12" s="213" t="s">
        <v>158</v>
      </c>
      <c r="AM12" s="214" t="s">
        <v>125</v>
      </c>
      <c r="AN12" s="214" t="s">
        <v>125</v>
      </c>
      <c r="AO12" s="214" t="s">
        <v>125</v>
      </c>
      <c r="AP12" s="214" t="s">
        <v>125</v>
      </c>
      <c r="AQ12" s="214" t="s">
        <v>125</v>
      </c>
      <c r="AR12" s="214" t="s">
        <v>125</v>
      </c>
      <c r="AS12" s="209" t="s">
        <v>126</v>
      </c>
      <c r="AT12" s="209" t="s">
        <v>126</v>
      </c>
      <c r="AU12" s="209" t="s">
        <v>126</v>
      </c>
      <c r="AV12" s="209" t="s">
        <v>126</v>
      </c>
      <c r="AW12" s="209" t="s">
        <v>126</v>
      </c>
      <c r="AX12" s="209" t="s">
        <v>126</v>
      </c>
      <c r="AY12" s="209" t="s">
        <v>126</v>
      </c>
      <c r="AZ12" s="209" t="s">
        <v>126</v>
      </c>
      <c r="BA12" s="209" t="s">
        <v>126</v>
      </c>
      <c r="BB12" s="207">
        <v>2</v>
      </c>
      <c r="BC12" s="207">
        <v>0</v>
      </c>
      <c r="BD12" s="207">
        <v>5</v>
      </c>
      <c r="BE12" s="207">
        <v>7</v>
      </c>
    </row>
    <row r="13" spans="1:59" s="208" customFormat="1" ht="30" customHeight="1" x14ac:dyDescent="0.2">
      <c r="A13" s="209"/>
      <c r="B13" s="209"/>
      <c r="C13" s="209"/>
      <c r="D13" s="209"/>
      <c r="E13" s="209"/>
      <c r="F13" s="209"/>
      <c r="G13" s="209"/>
      <c r="H13" s="215"/>
      <c r="I13" s="209"/>
      <c r="J13" s="209"/>
      <c r="K13" s="210"/>
      <c r="L13" s="211"/>
      <c r="M13" s="216"/>
      <c r="N13" s="210"/>
      <c r="O13" s="210"/>
      <c r="P13" s="210"/>
      <c r="Q13" s="210"/>
      <c r="R13" s="210"/>
      <c r="S13" s="209"/>
      <c r="T13" s="209"/>
      <c r="U13" s="210"/>
      <c r="V13" s="210"/>
      <c r="W13" s="209"/>
      <c r="X13" s="209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8"/>
      <c r="AQ13" s="218"/>
      <c r="AR13" s="218"/>
      <c r="AS13" s="210"/>
      <c r="AT13" s="210"/>
      <c r="AU13" s="210"/>
      <c r="AV13" s="210"/>
      <c r="AW13" s="210"/>
      <c r="AX13" s="210"/>
      <c r="AY13" s="210"/>
      <c r="AZ13" s="210"/>
      <c r="BA13" s="210"/>
      <c r="BB13" s="207">
        <f>SUM(BB8:BB12)</f>
        <v>5</v>
      </c>
      <c r="BC13" s="207">
        <f t="shared" ref="BC13:BE13" si="1">SUM(BC8:BC12)</f>
        <v>5</v>
      </c>
      <c r="BD13" s="207">
        <f t="shared" si="1"/>
        <v>5</v>
      </c>
      <c r="BE13" s="207">
        <f t="shared" si="1"/>
        <v>10</v>
      </c>
      <c r="BG13" s="208">
        <f>SUM(BB13:BF13)</f>
        <v>25</v>
      </c>
    </row>
    <row r="14" spans="1:59" s="202" customFormat="1" ht="18.75" customHeight="1" x14ac:dyDescent="0.2">
      <c r="A14" s="219"/>
      <c r="B14" s="219"/>
      <c r="C14" s="219"/>
      <c r="D14" s="219"/>
      <c r="E14" s="219"/>
      <c r="F14" s="219"/>
      <c r="G14" s="220"/>
      <c r="H14" s="220"/>
      <c r="I14" s="220"/>
      <c r="J14" s="220"/>
      <c r="K14" s="221"/>
      <c r="L14" s="220"/>
      <c r="M14" s="220"/>
      <c r="N14" s="220"/>
      <c r="O14" s="220"/>
      <c r="P14" s="220"/>
      <c r="Q14" s="220"/>
      <c r="R14" s="220"/>
      <c r="S14" s="220"/>
      <c r="T14" s="220"/>
      <c r="U14" s="222"/>
      <c r="V14" s="222"/>
      <c r="W14" s="222"/>
      <c r="X14" s="220"/>
      <c r="Y14" s="220"/>
      <c r="Z14" s="220"/>
      <c r="AA14" s="220"/>
      <c r="AB14" s="220"/>
      <c r="AC14" s="220"/>
      <c r="AD14" s="220"/>
      <c r="AE14" s="220"/>
      <c r="AF14" s="221"/>
      <c r="AG14" s="223"/>
      <c r="AH14" s="223"/>
      <c r="AI14" s="223"/>
      <c r="AJ14" s="223"/>
      <c r="AK14" s="223"/>
      <c r="AL14" s="224"/>
      <c r="AM14" s="224"/>
      <c r="AN14" s="224"/>
      <c r="AO14" s="224"/>
      <c r="AP14" s="225"/>
      <c r="AQ14" s="224"/>
      <c r="AR14" s="224"/>
      <c r="AS14" s="220"/>
      <c r="AT14" s="220"/>
      <c r="AU14" s="220"/>
      <c r="AV14" s="220"/>
      <c r="AW14" s="220"/>
      <c r="AX14" s="220"/>
      <c r="AY14" s="220"/>
      <c r="AZ14" s="220"/>
      <c r="BA14" s="220"/>
    </row>
    <row r="15" spans="1:59" x14ac:dyDescent="0.2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59" ht="14.25" x14ac:dyDescent="0.2">
      <c r="C16" s="226" t="s">
        <v>127</v>
      </c>
      <c r="D16" s="226"/>
      <c r="E16" s="226"/>
      <c r="F16" s="226"/>
      <c r="G16" s="226"/>
    </row>
    <row r="19" spans="1:56" s="228" customFormat="1" ht="18" x14ac:dyDescent="0.25">
      <c r="A19" s="227"/>
      <c r="B19" s="227" t="s">
        <v>128</v>
      </c>
      <c r="C19" s="227"/>
      <c r="D19" s="227"/>
      <c r="E19" s="227"/>
      <c r="F19" s="227"/>
      <c r="G19" s="227"/>
      <c r="H19" s="227"/>
      <c r="I19" s="227" t="s">
        <v>129</v>
      </c>
      <c r="J19" s="227"/>
      <c r="K19" s="227"/>
      <c r="L19" s="227"/>
      <c r="M19" s="227"/>
      <c r="N19" s="227"/>
      <c r="O19" s="227"/>
      <c r="P19" s="227"/>
      <c r="Q19" s="227" t="s">
        <v>130</v>
      </c>
      <c r="R19" s="227"/>
      <c r="S19" s="227"/>
      <c r="T19" s="227"/>
      <c r="U19" s="227"/>
      <c r="V19" s="227"/>
      <c r="W19" s="227"/>
      <c r="X19" s="227"/>
      <c r="Y19" s="227" t="s">
        <v>131</v>
      </c>
      <c r="Z19" s="227"/>
      <c r="AA19" s="227"/>
      <c r="AB19" s="227"/>
      <c r="AC19" s="227"/>
      <c r="AD19" s="227"/>
      <c r="AE19" s="227"/>
      <c r="AF19" s="227"/>
      <c r="AG19" s="227" t="s">
        <v>132</v>
      </c>
      <c r="AH19" s="227"/>
      <c r="AI19" s="227"/>
      <c r="AJ19" s="227"/>
      <c r="AK19" s="227"/>
      <c r="AL19" s="227"/>
      <c r="AM19" s="227"/>
      <c r="AN19" s="227"/>
      <c r="AO19" s="227" t="s">
        <v>133</v>
      </c>
      <c r="AP19" s="227"/>
      <c r="AQ19" s="227"/>
      <c r="AR19" s="227"/>
      <c r="AS19" s="227"/>
      <c r="AT19" s="227"/>
      <c r="AU19" s="227"/>
      <c r="AV19" s="227"/>
      <c r="AW19" s="227" t="s">
        <v>82</v>
      </c>
      <c r="AX19" s="227"/>
      <c r="AY19" s="227"/>
      <c r="AZ19" s="227"/>
      <c r="BA19" s="227"/>
    </row>
    <row r="20" spans="1:56" s="228" customFormat="1" ht="18" x14ac:dyDescent="0.25">
      <c r="A20" s="227"/>
      <c r="B20" s="227" t="s">
        <v>134</v>
      </c>
      <c r="C20" s="227"/>
      <c r="D20" s="227"/>
      <c r="E20" s="227"/>
      <c r="F20" s="227"/>
      <c r="G20" s="227"/>
      <c r="H20" s="227"/>
      <c r="I20" s="227" t="s">
        <v>135</v>
      </c>
      <c r="J20" s="227"/>
      <c r="K20" s="227"/>
      <c r="L20" s="227"/>
      <c r="M20" s="227"/>
      <c r="N20" s="227"/>
      <c r="O20" s="227"/>
      <c r="P20" s="227"/>
      <c r="Q20" s="227" t="s">
        <v>136</v>
      </c>
      <c r="R20" s="227"/>
      <c r="S20" s="227"/>
      <c r="T20" s="227"/>
      <c r="U20" s="227"/>
      <c r="V20" s="227"/>
      <c r="W20" s="227"/>
      <c r="X20" s="227"/>
      <c r="Y20" s="227" t="s">
        <v>137</v>
      </c>
      <c r="Z20" s="227"/>
      <c r="AA20" s="227"/>
      <c r="AB20" s="227"/>
      <c r="AC20" s="227"/>
      <c r="AD20" s="227"/>
      <c r="AE20" s="227"/>
      <c r="AF20" s="227"/>
      <c r="AG20" s="227" t="s">
        <v>138</v>
      </c>
      <c r="AH20" s="227"/>
      <c r="AI20" s="227"/>
      <c r="AJ20" s="227"/>
      <c r="AK20" s="227"/>
      <c r="AL20" s="227"/>
      <c r="AM20" s="227"/>
      <c r="AN20" s="227"/>
      <c r="AO20" s="227" t="s">
        <v>139</v>
      </c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</row>
    <row r="21" spans="1:56" s="228" customFormat="1" ht="18" x14ac:dyDescent="0.25">
      <c r="A21" s="227"/>
      <c r="B21" s="227"/>
      <c r="C21" s="227"/>
      <c r="D21" s="227"/>
      <c r="E21" s="227"/>
      <c r="F21" s="227"/>
      <c r="G21" s="227"/>
      <c r="H21" s="227"/>
      <c r="I21" s="227" t="s">
        <v>140</v>
      </c>
      <c r="J21" s="227"/>
      <c r="K21" s="227"/>
      <c r="L21" s="227"/>
      <c r="M21" s="227"/>
      <c r="N21" s="227"/>
      <c r="O21" s="227"/>
      <c r="P21" s="227"/>
      <c r="Q21" s="227" t="s">
        <v>141</v>
      </c>
      <c r="R21" s="227"/>
      <c r="S21" s="227"/>
      <c r="T21" s="227"/>
      <c r="U21" s="227"/>
      <c r="V21" s="227"/>
      <c r="W21" s="227"/>
      <c r="X21" s="227"/>
      <c r="Y21" s="227" t="s">
        <v>142</v>
      </c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 t="s">
        <v>138</v>
      </c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</row>
    <row r="22" spans="1:56" s="228" customFormat="1" ht="18" x14ac:dyDescent="0.25">
      <c r="A22" s="227"/>
      <c r="B22" s="227"/>
      <c r="C22" s="227"/>
      <c r="D22" s="227"/>
      <c r="E22" s="227"/>
      <c r="F22" s="227"/>
      <c r="G22" s="227"/>
      <c r="H22" s="227"/>
      <c r="I22" s="227" t="s">
        <v>143</v>
      </c>
      <c r="J22" s="227"/>
      <c r="K22" s="227"/>
      <c r="L22" s="227"/>
      <c r="M22" s="227"/>
      <c r="N22" s="227"/>
      <c r="O22" s="227"/>
      <c r="P22" s="227"/>
      <c r="Q22" s="227" t="s">
        <v>144</v>
      </c>
      <c r="R22" s="227"/>
      <c r="S22" s="227"/>
      <c r="T22" s="227"/>
      <c r="U22" s="227"/>
      <c r="V22" s="227"/>
      <c r="W22" s="227"/>
      <c r="X22" s="227"/>
      <c r="Y22" s="227" t="s">
        <v>145</v>
      </c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</row>
    <row r="23" spans="1:56" s="228" customFormat="1" ht="18" x14ac:dyDescent="0.25">
      <c r="A23" s="227"/>
      <c r="B23" s="227"/>
      <c r="C23" s="227"/>
      <c r="D23" s="227"/>
      <c r="E23" s="227"/>
      <c r="F23" s="227"/>
      <c r="G23" s="227"/>
      <c r="H23" s="227"/>
      <c r="I23" s="227" t="s">
        <v>146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</row>
    <row r="26" spans="1:56" s="230" customFormat="1" ht="18" x14ac:dyDescent="0.25">
      <c r="A26" s="229"/>
      <c r="B26" s="229"/>
      <c r="C26" s="222"/>
      <c r="D26" s="210"/>
      <c r="E26" s="229"/>
      <c r="F26" s="229"/>
      <c r="G26" s="229"/>
      <c r="H26" s="229"/>
      <c r="I26" s="229"/>
      <c r="J26" s="229"/>
      <c r="K26" s="209" t="s">
        <v>147</v>
      </c>
      <c r="L26" s="229"/>
      <c r="M26" s="229"/>
      <c r="N26" s="229"/>
      <c r="O26" s="229"/>
      <c r="P26" s="229"/>
      <c r="Q26" s="229"/>
      <c r="R26" s="229"/>
      <c r="S26" s="209" t="s">
        <v>148</v>
      </c>
      <c r="T26" s="229"/>
      <c r="U26" s="229"/>
      <c r="V26" s="229"/>
      <c r="W26" s="229"/>
      <c r="X26" s="229"/>
      <c r="Y26" s="229"/>
      <c r="Z26" s="229"/>
      <c r="AA26" s="209" t="s">
        <v>124</v>
      </c>
      <c r="AB26" s="229"/>
      <c r="AC26" s="229"/>
      <c r="AD26" s="229"/>
      <c r="AE26" s="229"/>
      <c r="AF26" s="229"/>
      <c r="AG26" s="229"/>
      <c r="AH26" s="229"/>
      <c r="AI26" s="209" t="s">
        <v>149</v>
      </c>
      <c r="AJ26" s="229"/>
      <c r="AK26" s="229"/>
      <c r="AL26" s="229"/>
      <c r="AM26" s="229"/>
      <c r="AN26" s="229"/>
      <c r="AO26" s="229"/>
      <c r="AP26" s="229"/>
      <c r="AQ26" s="209" t="s">
        <v>125</v>
      </c>
      <c r="AR26" s="229"/>
      <c r="AS26" s="229"/>
      <c r="AT26" s="229"/>
      <c r="AU26" s="229"/>
      <c r="AV26" s="229"/>
      <c r="AW26" s="229"/>
      <c r="AX26" s="229"/>
      <c r="AY26" s="209" t="s">
        <v>123</v>
      </c>
      <c r="AZ26" s="229"/>
      <c r="BA26" s="229"/>
    </row>
    <row r="28" spans="1:56" x14ac:dyDescent="0.2">
      <c r="BD28" s="202"/>
    </row>
    <row r="35" spans="1:53" s="202" customFormat="1" x14ac:dyDescent="0.2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</row>
    <row r="36" spans="1:53" s="202" customFormat="1" x14ac:dyDescent="0.2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</row>
    <row r="37" spans="1:53" s="202" customFormat="1" x14ac:dyDescent="0.2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</row>
    <row r="38" spans="1:53" s="202" customFormat="1" x14ac:dyDescent="0.2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</row>
    <row r="39" spans="1:53" s="202" customFormat="1" x14ac:dyDescent="0.2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</row>
    <row r="40" spans="1:53" s="202" customFormat="1" x14ac:dyDescent="0.2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</row>
    <row r="41" spans="1:53" s="202" customFormat="1" x14ac:dyDescent="0.2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</row>
    <row r="42" spans="1:53" s="202" customFormat="1" x14ac:dyDescent="0.2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</row>
    <row r="43" spans="1:53" s="202" customFormat="1" x14ac:dyDescent="0.2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</row>
    <row r="44" spans="1:53" s="202" customFormat="1" x14ac:dyDescent="0.2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</row>
    <row r="45" spans="1:53" s="202" customFormat="1" x14ac:dyDescent="0.2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</row>
    <row r="46" spans="1:53" s="202" customFormat="1" x14ac:dyDescent="0.2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</row>
    <row r="47" spans="1:53" s="202" customFormat="1" x14ac:dyDescent="0.2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</row>
    <row r="48" spans="1:53" s="202" customFormat="1" x14ac:dyDescent="0.2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</row>
    <row r="49" spans="1:53" s="202" customFormat="1" x14ac:dyDescent="0.2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</row>
    <row r="50" spans="1:53" s="202" customFormat="1" x14ac:dyDescent="0.2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</row>
    <row r="51" spans="1:53" s="202" customFormat="1" x14ac:dyDescent="0.2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</row>
    <row r="52" spans="1:53" s="202" customFormat="1" x14ac:dyDescent="0.2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</row>
    <row r="53" spans="1:53" s="202" customFormat="1" x14ac:dyDescent="0.2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</row>
    <row r="54" spans="1:53" s="202" customFormat="1" x14ac:dyDescent="0.2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</row>
    <row r="55" spans="1:53" s="202" customFormat="1" x14ac:dyDescent="0.2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</row>
    <row r="56" spans="1:53" s="202" customFormat="1" x14ac:dyDescent="0.2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</row>
    <row r="57" spans="1:53" s="202" customFormat="1" x14ac:dyDescent="0.2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</row>
    <row r="58" spans="1:53" s="202" customFormat="1" x14ac:dyDescent="0.2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</row>
    <row r="59" spans="1:53" s="202" customFormat="1" x14ac:dyDescent="0.2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</row>
    <row r="60" spans="1:53" s="202" customFormat="1" x14ac:dyDescent="0.2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</row>
    <row r="61" spans="1:53" s="202" customFormat="1" x14ac:dyDescent="0.2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</row>
  </sheetData>
  <mergeCells count="122"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Z8:AZ9"/>
    <mergeCell ref="BA8:BA9"/>
    <mergeCell ref="A10:A11"/>
    <mergeCell ref="B10:B11"/>
    <mergeCell ref="C10:C11"/>
    <mergeCell ref="D10:D11"/>
    <mergeCell ref="E10:E11"/>
    <mergeCell ref="F10:F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F8:AF9"/>
    <mergeCell ref="AG8:AG9"/>
    <mergeCell ref="M10:M11"/>
    <mergeCell ref="N10:N11"/>
    <mergeCell ref="AS4:AW4"/>
    <mergeCell ref="AX4:BA4"/>
    <mergeCell ref="X4:AA4"/>
    <mergeCell ref="AB4:AE4"/>
    <mergeCell ref="AF4:AJ4"/>
    <mergeCell ref="AK4:AN4"/>
    <mergeCell ref="T8:T9"/>
    <mergeCell ref="U8:U9"/>
    <mergeCell ref="V8:V9"/>
    <mergeCell ref="W8:W9"/>
    <mergeCell ref="X8:X9"/>
    <mergeCell ref="Y8:Y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AX8:AX9"/>
    <mergeCell ref="AY8:AY9"/>
    <mergeCell ref="S4:S5"/>
    <mergeCell ref="T4:W4"/>
    <mergeCell ref="H8:H9"/>
    <mergeCell ref="I8:I9"/>
    <mergeCell ref="J8:J9"/>
    <mergeCell ref="K8:K9"/>
    <mergeCell ref="L8:L9"/>
    <mergeCell ref="M8:M9"/>
    <mergeCell ref="AO4:AR4"/>
    <mergeCell ref="N8:N9"/>
    <mergeCell ref="O8:O9"/>
    <mergeCell ref="P8:P9"/>
    <mergeCell ref="Q8:Q9"/>
    <mergeCell ref="R8:R9"/>
    <mergeCell ref="S8:S9"/>
    <mergeCell ref="N2:Q2"/>
    <mergeCell ref="A4:A5"/>
    <mergeCell ref="B4:E4"/>
    <mergeCell ref="F4:F5"/>
    <mergeCell ref="G4:J4"/>
    <mergeCell ref="K4:N4"/>
    <mergeCell ref="O4:R4"/>
    <mergeCell ref="A8:A9"/>
    <mergeCell ref="B8:B9"/>
    <mergeCell ref="C8:C9"/>
    <mergeCell ref="D8:D9"/>
    <mergeCell ref="E8:E9"/>
    <mergeCell ref="F8:F9"/>
    <mergeCell ref="G8:G9"/>
  </mergeCells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view="pageBreakPreview" zoomScaleNormal="110" zoomScaleSheetLayoutView="100" workbookViewId="0">
      <selection activeCell="T44" sqref="T44"/>
    </sheetView>
  </sheetViews>
  <sheetFormatPr defaultColWidth="8.85546875" defaultRowHeight="12.75" x14ac:dyDescent="0.2"/>
  <cols>
    <col min="1" max="1" width="7.7109375" style="30" customWidth="1"/>
    <col min="2" max="2" width="32.7109375" style="189" customWidth="1"/>
    <col min="3" max="3" width="3.42578125" style="190" customWidth="1"/>
    <col min="4" max="4" width="3.28515625" style="190" customWidth="1"/>
    <col min="5" max="5" width="3.42578125" style="190" customWidth="1"/>
    <col min="6" max="6" width="3.28515625" style="190" customWidth="1"/>
    <col min="7" max="7" width="4" style="190" customWidth="1"/>
    <col min="8" max="8" width="5" style="30" customWidth="1"/>
    <col min="9" max="9" width="7" style="30" customWidth="1"/>
    <col min="10" max="10" width="7.140625" style="30" customWidth="1"/>
    <col min="11" max="11" width="4.5703125" style="30" customWidth="1"/>
    <col min="12" max="12" width="5.7109375" style="30" customWidth="1"/>
    <col min="13" max="13" width="4" style="30" customWidth="1"/>
    <col min="14" max="14" width="4.7109375" style="31" customWidth="1"/>
    <col min="15" max="21" width="4.7109375" style="30" customWidth="1"/>
    <col min="22" max="22" width="5.85546875" style="329" customWidth="1"/>
    <col min="23" max="23" width="4.42578125" style="329" customWidth="1"/>
    <col min="24" max="25" width="3.42578125" style="329" customWidth="1"/>
    <col min="26" max="26" width="0.140625" style="329" customWidth="1"/>
    <col min="27" max="16384" width="8.85546875" style="32"/>
  </cols>
  <sheetData>
    <row r="1" spans="1:26" ht="14.45" customHeight="1" x14ac:dyDescent="0.2">
      <c r="B1" s="393" t="s">
        <v>325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26" s="35" customFormat="1" ht="22.9" customHeight="1" x14ac:dyDescent="0.2">
      <c r="A2" s="33"/>
      <c r="B2" s="34" t="s">
        <v>300</v>
      </c>
      <c r="C2" s="394" t="s">
        <v>294</v>
      </c>
      <c r="D2" s="394"/>
      <c r="E2" s="394"/>
      <c r="F2" s="394"/>
      <c r="G2" s="394"/>
      <c r="H2" s="395" t="s">
        <v>301</v>
      </c>
      <c r="I2" s="396"/>
      <c r="J2" s="396"/>
      <c r="K2" s="396"/>
      <c r="L2" s="396"/>
      <c r="M2" s="396"/>
      <c r="N2" s="397" t="s">
        <v>0</v>
      </c>
      <c r="O2" s="398"/>
      <c r="P2" s="397" t="s">
        <v>1</v>
      </c>
      <c r="Q2" s="398"/>
      <c r="R2" s="397" t="s">
        <v>2</v>
      </c>
      <c r="S2" s="398"/>
      <c r="T2" s="397" t="s">
        <v>3</v>
      </c>
      <c r="U2" s="398"/>
      <c r="V2" s="327"/>
      <c r="W2" s="327"/>
      <c r="X2" s="327"/>
      <c r="Y2" s="327"/>
      <c r="Z2" s="327"/>
    </row>
    <row r="3" spans="1:26" s="35" customFormat="1" ht="39" customHeight="1" x14ac:dyDescent="0.2">
      <c r="A3" s="399" t="s">
        <v>302</v>
      </c>
      <c r="B3" s="399" t="s">
        <v>293</v>
      </c>
      <c r="C3" s="402" t="s">
        <v>178</v>
      </c>
      <c r="D3" s="402" t="s">
        <v>303</v>
      </c>
      <c r="E3" s="402" t="s">
        <v>179</v>
      </c>
      <c r="F3" s="402" t="s">
        <v>304</v>
      </c>
      <c r="G3" s="402" t="s">
        <v>305</v>
      </c>
      <c r="H3" s="403" t="s">
        <v>295</v>
      </c>
      <c r="I3" s="404"/>
      <c r="J3" s="404"/>
      <c r="K3" s="404"/>
      <c r="L3" s="404"/>
      <c r="M3" s="405"/>
      <c r="N3" s="406" t="s">
        <v>10</v>
      </c>
      <c r="O3" s="406"/>
      <c r="P3" s="406"/>
      <c r="Q3" s="406"/>
      <c r="R3" s="406"/>
      <c r="S3" s="406"/>
      <c r="T3" s="406"/>
      <c r="U3" s="406"/>
      <c r="V3" s="327"/>
      <c r="W3" s="327"/>
      <c r="X3" s="327"/>
      <c r="Y3" s="327"/>
      <c r="Z3" s="327"/>
    </row>
    <row r="4" spans="1:26" s="35" customFormat="1" ht="22.9" customHeight="1" x14ac:dyDescent="0.2">
      <c r="A4" s="400"/>
      <c r="B4" s="400"/>
      <c r="C4" s="402"/>
      <c r="D4" s="402"/>
      <c r="E4" s="402"/>
      <c r="F4" s="402"/>
      <c r="G4" s="402"/>
      <c r="H4" s="410" t="s">
        <v>297</v>
      </c>
      <c r="I4" s="412" t="s">
        <v>306</v>
      </c>
      <c r="J4" s="413"/>
      <c r="K4" s="413"/>
      <c r="L4" s="413"/>
      <c r="M4" s="414"/>
      <c r="N4" s="38" t="s">
        <v>307</v>
      </c>
      <c r="O4" s="38" t="s">
        <v>150</v>
      </c>
      <c r="P4" s="38" t="s">
        <v>151</v>
      </c>
      <c r="Q4" s="38" t="s">
        <v>152</v>
      </c>
      <c r="R4" s="38" t="s">
        <v>153</v>
      </c>
      <c r="S4" s="38" t="s">
        <v>154</v>
      </c>
      <c r="T4" s="38" t="s">
        <v>155</v>
      </c>
      <c r="U4" s="38" t="s">
        <v>156</v>
      </c>
      <c r="V4" s="327"/>
      <c r="W4" s="327"/>
      <c r="X4" s="327"/>
      <c r="Y4" s="327"/>
      <c r="Z4" s="327"/>
    </row>
    <row r="5" spans="1:26" s="35" customFormat="1" ht="47.45" customHeight="1" x14ac:dyDescent="0.2">
      <c r="A5" s="401"/>
      <c r="B5" s="401"/>
      <c r="C5" s="402"/>
      <c r="D5" s="402"/>
      <c r="E5" s="402"/>
      <c r="F5" s="402"/>
      <c r="G5" s="402"/>
      <c r="H5" s="411"/>
      <c r="I5" s="39" t="s">
        <v>4</v>
      </c>
      <c r="J5" s="40" t="s">
        <v>308</v>
      </c>
      <c r="K5" s="40" t="s">
        <v>309</v>
      </c>
      <c r="L5" s="41" t="s">
        <v>6</v>
      </c>
      <c r="M5" s="41" t="s">
        <v>5</v>
      </c>
      <c r="N5" s="42">
        <v>17</v>
      </c>
      <c r="O5" s="43">
        <v>24</v>
      </c>
      <c r="P5" s="43">
        <v>17</v>
      </c>
      <c r="Q5" s="43">
        <v>23</v>
      </c>
      <c r="R5" s="43">
        <v>16</v>
      </c>
      <c r="S5" s="43">
        <v>24</v>
      </c>
      <c r="T5" s="43">
        <v>16</v>
      </c>
      <c r="U5" s="43">
        <v>17</v>
      </c>
      <c r="V5" s="324" t="s">
        <v>342</v>
      </c>
      <c r="W5" s="328" t="s">
        <v>343</v>
      </c>
      <c r="X5" s="328" t="s">
        <v>345</v>
      </c>
      <c r="Y5" s="328"/>
      <c r="Z5" s="324" t="s">
        <v>297</v>
      </c>
    </row>
    <row r="6" spans="1:26" s="47" customFormat="1" ht="11.45" customHeight="1" thickBot="1" x14ac:dyDescent="0.25">
      <c r="A6" s="44">
        <v>1</v>
      </c>
      <c r="B6" s="45">
        <v>2</v>
      </c>
      <c r="C6" s="46">
        <f>B6+1</f>
        <v>3</v>
      </c>
      <c r="D6" s="46">
        <f t="shared" ref="D6:M6" si="0">C6+1</f>
        <v>4</v>
      </c>
      <c r="E6" s="46">
        <f t="shared" si="0"/>
        <v>5</v>
      </c>
      <c r="F6" s="46">
        <f t="shared" si="0"/>
        <v>6</v>
      </c>
      <c r="G6" s="46">
        <f t="shared" si="0"/>
        <v>7</v>
      </c>
      <c r="H6" s="46">
        <f t="shared" si="0"/>
        <v>8</v>
      </c>
      <c r="I6" s="46">
        <f t="shared" si="0"/>
        <v>9</v>
      </c>
      <c r="J6" s="46">
        <f t="shared" si="0"/>
        <v>10</v>
      </c>
      <c r="K6" s="46">
        <f t="shared" si="0"/>
        <v>11</v>
      </c>
      <c r="L6" s="46">
        <f t="shared" si="0"/>
        <v>12</v>
      </c>
      <c r="M6" s="46">
        <f t="shared" si="0"/>
        <v>13</v>
      </c>
      <c r="N6" s="46">
        <f t="shared" ref="N6" si="1">M6+1</f>
        <v>14</v>
      </c>
      <c r="O6" s="46">
        <f t="shared" ref="O6" si="2">N6+1</f>
        <v>15</v>
      </c>
      <c r="P6" s="46">
        <f t="shared" ref="P6" si="3">O6+1</f>
        <v>16</v>
      </c>
      <c r="Q6" s="46">
        <f t="shared" ref="Q6" si="4">P6+1</f>
        <v>17</v>
      </c>
      <c r="R6" s="46">
        <f t="shared" ref="R6" si="5">Q6+1</f>
        <v>18</v>
      </c>
      <c r="S6" s="46">
        <f t="shared" ref="S6" si="6">R6+1</f>
        <v>19</v>
      </c>
      <c r="T6" s="46">
        <f t="shared" ref="T6" si="7">S6+1</f>
        <v>20</v>
      </c>
      <c r="U6" s="46">
        <f t="shared" ref="U6" si="8">T6+1</f>
        <v>21</v>
      </c>
      <c r="V6" s="330"/>
      <c r="W6" s="331"/>
      <c r="X6" s="331"/>
      <c r="Y6" s="331"/>
      <c r="Z6" s="330"/>
    </row>
    <row r="7" spans="1:26" s="51" customFormat="1" ht="11.45" customHeight="1" thickBot="1" x14ac:dyDescent="0.25">
      <c r="A7" s="48" t="s">
        <v>20</v>
      </c>
      <c r="B7" s="49" t="s">
        <v>60</v>
      </c>
      <c r="C7" s="50">
        <f t="shared" ref="C7:G7" si="9">SUM(C8+C15+C22)</f>
        <v>3</v>
      </c>
      <c r="D7" s="50">
        <f t="shared" si="9"/>
        <v>0</v>
      </c>
      <c r="E7" s="50">
        <f t="shared" si="9"/>
        <v>9</v>
      </c>
      <c r="F7" s="50">
        <f t="shared" si="9"/>
        <v>0</v>
      </c>
      <c r="G7" s="50">
        <f t="shared" si="9"/>
        <v>0</v>
      </c>
      <c r="H7" s="50">
        <f t="shared" ref="H7:O7" si="10">SUM(H8+H15+H22)</f>
        <v>1476</v>
      </c>
      <c r="I7" s="50">
        <f t="shared" si="10"/>
        <v>124</v>
      </c>
      <c r="J7" s="50">
        <f t="shared" si="10"/>
        <v>1352</v>
      </c>
      <c r="K7" s="50">
        <f t="shared" si="10"/>
        <v>0</v>
      </c>
      <c r="L7" s="50">
        <f t="shared" si="10"/>
        <v>364</v>
      </c>
      <c r="M7" s="50">
        <f t="shared" si="10"/>
        <v>0</v>
      </c>
      <c r="N7" s="50">
        <f t="shared" si="10"/>
        <v>612</v>
      </c>
      <c r="O7" s="50">
        <f t="shared" si="10"/>
        <v>864</v>
      </c>
      <c r="P7" s="50">
        <f t="shared" ref="P7" si="11">SUM(P8+P15+P22)</f>
        <v>0</v>
      </c>
      <c r="Q7" s="50">
        <f t="shared" ref="Q7" si="12">SUM(Q8+Q15+Q22)</f>
        <v>0</v>
      </c>
      <c r="R7" s="50">
        <f t="shared" ref="R7" si="13">SUM(R8+R15+R22)</f>
        <v>0</v>
      </c>
      <c r="S7" s="50">
        <f t="shared" ref="S7" si="14">SUM(S8+S15+S22)</f>
        <v>0</v>
      </c>
      <c r="T7" s="50">
        <f t="shared" ref="T7" si="15">SUM(T8+T15+T22)</f>
        <v>0</v>
      </c>
      <c r="U7" s="50">
        <f t="shared" ref="U7" si="16">SUM(U8+U15+U22)</f>
        <v>0</v>
      </c>
      <c r="V7" s="332">
        <f t="shared" ref="V7" si="17">SUM(V8+V15+V22)</f>
        <v>16</v>
      </c>
      <c r="W7" s="332">
        <f t="shared" ref="W7" si="18">SUM(W8+W15+W22)</f>
        <v>52</v>
      </c>
      <c r="X7" s="332">
        <f t="shared" ref="X7:Y7" si="19">SUM(X8+X15+X22)</f>
        <v>36</v>
      </c>
      <c r="Y7" s="332">
        <f t="shared" si="19"/>
        <v>38</v>
      </c>
      <c r="Z7" s="332">
        <f>SUM(Z8+Z15+Z22)</f>
        <v>124</v>
      </c>
    </row>
    <row r="8" spans="1:26" s="57" customFormat="1" ht="11.45" customHeight="1" thickBot="1" x14ac:dyDescent="0.25">
      <c r="A8" s="52"/>
      <c r="B8" s="53" t="s">
        <v>327</v>
      </c>
      <c r="C8" s="54">
        <v>2</v>
      </c>
      <c r="D8" s="55"/>
      <c r="E8" s="55">
        <v>3</v>
      </c>
      <c r="F8" s="55">
        <v>0</v>
      </c>
      <c r="G8" s="55"/>
      <c r="H8" s="56">
        <f>SUM(H9:H14)</f>
        <v>870</v>
      </c>
      <c r="I8" s="56">
        <f>SUM(I9:I14)</f>
        <v>72</v>
      </c>
      <c r="J8" s="56">
        <f>SUM(J9:J14)</f>
        <v>798</v>
      </c>
      <c r="K8" s="237"/>
      <c r="L8" s="56">
        <f t="shared" ref="L8:U8" si="20">SUM(L9:L14)</f>
        <v>232</v>
      </c>
      <c r="M8" s="56">
        <f t="shared" si="20"/>
        <v>0</v>
      </c>
      <c r="N8" s="56">
        <f t="shared" si="20"/>
        <v>338</v>
      </c>
      <c r="O8" s="56">
        <f t="shared" si="20"/>
        <v>532</v>
      </c>
      <c r="P8" s="56">
        <f t="shared" si="20"/>
        <v>0</v>
      </c>
      <c r="Q8" s="56">
        <f t="shared" si="20"/>
        <v>0</v>
      </c>
      <c r="R8" s="56">
        <f t="shared" si="20"/>
        <v>0</v>
      </c>
      <c r="S8" s="56">
        <f t="shared" si="20"/>
        <v>0</v>
      </c>
      <c r="T8" s="56">
        <f t="shared" si="20"/>
        <v>0</v>
      </c>
      <c r="U8" s="56">
        <f t="shared" si="20"/>
        <v>0</v>
      </c>
      <c r="V8" s="333">
        <f t="shared" ref="V8" si="21">SUM(V9:V14)</f>
        <v>8</v>
      </c>
      <c r="W8" s="333">
        <f t="shared" ref="W8:Z8" si="22">SUM(W9:W14)</f>
        <v>26</v>
      </c>
      <c r="X8" s="333">
        <f t="shared" si="22"/>
        <v>24</v>
      </c>
      <c r="Y8" s="333">
        <f t="shared" si="22"/>
        <v>22</v>
      </c>
      <c r="Z8" s="333">
        <f t="shared" si="22"/>
        <v>72</v>
      </c>
    </row>
    <row r="9" spans="1:26" s="35" customFormat="1" ht="11.45" customHeight="1" x14ac:dyDescent="0.2">
      <c r="A9" s="58" t="s">
        <v>328</v>
      </c>
      <c r="B9" s="59" t="s">
        <v>326</v>
      </c>
      <c r="C9" s="60">
        <v>2</v>
      </c>
      <c r="D9" s="61"/>
      <c r="E9" s="61"/>
      <c r="F9" s="61"/>
      <c r="G9" s="61"/>
      <c r="H9" s="62">
        <f>SUM(N9:O9)</f>
        <v>218</v>
      </c>
      <c r="I9" s="62">
        <f t="shared" ref="I9:I14" si="23">Z9</f>
        <v>30</v>
      </c>
      <c r="J9" s="67">
        <f>H9-I9</f>
        <v>188</v>
      </c>
      <c r="K9" s="102"/>
      <c r="L9" s="62"/>
      <c r="M9" s="62"/>
      <c r="N9" s="64">
        <v>85</v>
      </c>
      <c r="O9" s="64">
        <v>133</v>
      </c>
      <c r="P9" s="65"/>
      <c r="Q9" s="65"/>
      <c r="R9" s="65"/>
      <c r="S9" s="65"/>
      <c r="T9" s="65"/>
      <c r="U9" s="65"/>
      <c r="V9" s="324">
        <v>4</v>
      </c>
      <c r="W9" s="324">
        <v>8</v>
      </c>
      <c r="X9" s="324">
        <v>12</v>
      </c>
      <c r="Y9" s="324">
        <v>6</v>
      </c>
      <c r="Z9" s="333">
        <f>SUM(V9:Y9)</f>
        <v>30</v>
      </c>
    </row>
    <row r="10" spans="1:26" s="35" customFormat="1" ht="11.45" customHeight="1" x14ac:dyDescent="0.2">
      <c r="A10" s="58" t="s">
        <v>329</v>
      </c>
      <c r="B10" s="59" t="s">
        <v>7</v>
      </c>
      <c r="C10" s="60"/>
      <c r="D10" s="61"/>
      <c r="E10" s="61">
        <v>2</v>
      </c>
      <c r="F10" s="61"/>
      <c r="G10" s="247"/>
      <c r="H10" s="62">
        <f t="shared" ref="H10:H24" si="24">SUM(N10:O10)</f>
        <v>121</v>
      </c>
      <c r="I10" s="62">
        <f t="shared" si="23"/>
        <v>3</v>
      </c>
      <c r="J10" s="67">
        <f t="shared" ref="J10:J14" si="25">H10-I10</f>
        <v>118</v>
      </c>
      <c r="K10" s="102"/>
      <c r="L10" s="62"/>
      <c r="M10" s="62"/>
      <c r="N10" s="64">
        <v>51</v>
      </c>
      <c r="O10" s="64">
        <v>70</v>
      </c>
      <c r="P10" s="65"/>
      <c r="Q10" s="44"/>
      <c r="R10" s="65"/>
      <c r="S10" s="65"/>
      <c r="T10" s="65"/>
      <c r="U10" s="65"/>
      <c r="V10" s="324"/>
      <c r="W10" s="324">
        <v>3</v>
      </c>
      <c r="X10" s="324"/>
      <c r="Y10" s="324">
        <v>2</v>
      </c>
      <c r="Z10" s="333">
        <f t="shared" ref="Z10:Z21" si="26">SUM(V10:X10)</f>
        <v>3</v>
      </c>
    </row>
    <row r="11" spans="1:26" s="35" customFormat="1" ht="22.9" customHeight="1" x14ac:dyDescent="0.2">
      <c r="A11" s="58" t="s">
        <v>330</v>
      </c>
      <c r="B11" s="71" t="s">
        <v>202</v>
      </c>
      <c r="C11" s="60">
        <v>2</v>
      </c>
      <c r="D11" s="61"/>
      <c r="E11" s="61"/>
      <c r="F11" s="61"/>
      <c r="G11" s="247"/>
      <c r="H11" s="62">
        <f t="shared" si="24"/>
        <v>259</v>
      </c>
      <c r="I11" s="62">
        <f t="shared" si="23"/>
        <v>33</v>
      </c>
      <c r="J11" s="67">
        <f t="shared" si="25"/>
        <v>226</v>
      </c>
      <c r="K11" s="102"/>
      <c r="L11" s="67">
        <v>118</v>
      </c>
      <c r="M11" s="67"/>
      <c r="N11" s="68">
        <v>84</v>
      </c>
      <c r="O11" s="69">
        <v>175</v>
      </c>
      <c r="P11" s="65"/>
      <c r="Q11" s="70"/>
      <c r="R11" s="44"/>
      <c r="S11" s="44"/>
      <c r="T11" s="44"/>
      <c r="U11" s="44"/>
      <c r="V11" s="334">
        <v>4</v>
      </c>
      <c r="W11" s="334">
        <v>9</v>
      </c>
      <c r="X11" s="334">
        <v>12</v>
      </c>
      <c r="Y11" s="334">
        <v>8</v>
      </c>
      <c r="Z11" s="333">
        <f>SUM(V11:Y11)</f>
        <v>33</v>
      </c>
    </row>
    <row r="12" spans="1:26" s="35" customFormat="1" ht="16.149999999999999" customHeight="1" x14ac:dyDescent="0.2">
      <c r="A12" s="58" t="s">
        <v>331</v>
      </c>
      <c r="B12" s="59" t="s">
        <v>8</v>
      </c>
      <c r="C12" s="60"/>
      <c r="D12" s="61"/>
      <c r="E12" s="61">
        <v>2</v>
      </c>
      <c r="F12" s="61"/>
      <c r="G12" s="247"/>
      <c r="H12" s="62">
        <f t="shared" si="24"/>
        <v>80</v>
      </c>
      <c r="I12" s="62">
        <f t="shared" si="23"/>
        <v>2</v>
      </c>
      <c r="J12" s="67">
        <f t="shared" si="25"/>
        <v>78</v>
      </c>
      <c r="K12" s="102"/>
      <c r="L12" s="67"/>
      <c r="M12" s="67"/>
      <c r="N12" s="68">
        <v>34</v>
      </c>
      <c r="O12" s="69">
        <v>46</v>
      </c>
      <c r="P12" s="65"/>
      <c r="Q12" s="44"/>
      <c r="R12" s="44"/>
      <c r="S12" s="44"/>
      <c r="T12" s="44"/>
      <c r="U12" s="44"/>
      <c r="V12" s="324"/>
      <c r="W12" s="324">
        <v>2</v>
      </c>
      <c r="X12" s="324"/>
      <c r="Y12" s="324">
        <v>2</v>
      </c>
      <c r="Z12" s="333">
        <f t="shared" si="26"/>
        <v>2</v>
      </c>
    </row>
    <row r="13" spans="1:26" s="35" customFormat="1" ht="11.45" customHeight="1" x14ac:dyDescent="0.2">
      <c r="A13" s="58" t="s">
        <v>332</v>
      </c>
      <c r="B13" s="59" t="s">
        <v>13</v>
      </c>
      <c r="C13" s="60"/>
      <c r="D13" s="61"/>
      <c r="E13" s="61">
        <v>1.2</v>
      </c>
      <c r="F13" s="61"/>
      <c r="G13" s="247"/>
      <c r="H13" s="62">
        <f t="shared" si="24"/>
        <v>120</v>
      </c>
      <c r="I13" s="62">
        <f t="shared" si="23"/>
        <v>2</v>
      </c>
      <c r="J13" s="67">
        <f t="shared" si="25"/>
        <v>118</v>
      </c>
      <c r="K13" s="102"/>
      <c r="L13" s="67"/>
      <c r="M13" s="67"/>
      <c r="N13" s="68">
        <v>50</v>
      </c>
      <c r="O13" s="69">
        <v>70</v>
      </c>
      <c r="P13" s="65"/>
      <c r="Q13" s="44"/>
      <c r="R13" s="44"/>
      <c r="S13" s="44"/>
      <c r="T13" s="44"/>
      <c r="U13" s="44"/>
      <c r="V13" s="324"/>
      <c r="W13" s="324">
        <v>2</v>
      </c>
      <c r="X13" s="324"/>
      <c r="Y13" s="324">
        <v>2</v>
      </c>
      <c r="Z13" s="333">
        <f t="shared" si="26"/>
        <v>2</v>
      </c>
    </row>
    <row r="14" spans="1:26" s="35" customFormat="1" ht="11.45" customHeight="1" thickBot="1" x14ac:dyDescent="0.25">
      <c r="A14" s="261" t="s">
        <v>333</v>
      </c>
      <c r="B14" s="72" t="s">
        <v>21</v>
      </c>
      <c r="C14" s="262"/>
      <c r="D14" s="262"/>
      <c r="E14" s="262">
        <v>2</v>
      </c>
      <c r="F14" s="262"/>
      <c r="G14" s="262"/>
      <c r="H14" s="62">
        <f t="shared" si="24"/>
        <v>72</v>
      </c>
      <c r="I14" s="62">
        <f t="shared" si="23"/>
        <v>2</v>
      </c>
      <c r="J14" s="249">
        <f t="shared" si="25"/>
        <v>70</v>
      </c>
      <c r="K14" s="140"/>
      <c r="L14" s="249">
        <v>114</v>
      </c>
      <c r="M14" s="249"/>
      <c r="N14" s="263">
        <v>34</v>
      </c>
      <c r="O14" s="264">
        <v>38</v>
      </c>
      <c r="P14" s="65"/>
      <c r="Q14" s="37"/>
      <c r="R14" s="37"/>
      <c r="S14" s="37"/>
      <c r="T14" s="37"/>
      <c r="U14" s="37"/>
      <c r="V14" s="339"/>
      <c r="W14" s="339">
        <v>2</v>
      </c>
      <c r="X14" s="339"/>
      <c r="Y14" s="339">
        <v>2</v>
      </c>
      <c r="Z14" s="340">
        <f t="shared" si="26"/>
        <v>2</v>
      </c>
    </row>
    <row r="15" spans="1:26" s="57" customFormat="1" ht="27.75" customHeight="1" thickBot="1" x14ac:dyDescent="0.25">
      <c r="A15" s="265"/>
      <c r="B15" s="74" t="s">
        <v>204</v>
      </c>
      <c r="C15" s="55">
        <v>1</v>
      </c>
      <c r="D15" s="55"/>
      <c r="E15" s="55">
        <v>4</v>
      </c>
      <c r="F15" s="55">
        <v>0</v>
      </c>
      <c r="G15" s="55"/>
      <c r="H15" s="75">
        <f t="shared" ref="H15:U15" si="27">SUM(H16:H21)</f>
        <v>528</v>
      </c>
      <c r="I15" s="75">
        <f t="shared" si="27"/>
        <v>48</v>
      </c>
      <c r="J15" s="75">
        <f t="shared" si="27"/>
        <v>480</v>
      </c>
      <c r="K15" s="239">
        <f t="shared" si="27"/>
        <v>0</v>
      </c>
      <c r="L15" s="75">
        <f t="shared" si="27"/>
        <v>132</v>
      </c>
      <c r="M15" s="75">
        <f t="shared" si="27"/>
        <v>0</v>
      </c>
      <c r="N15" s="75">
        <f t="shared" si="27"/>
        <v>232</v>
      </c>
      <c r="O15" s="75">
        <f>SUM(O16:O21)</f>
        <v>296</v>
      </c>
      <c r="P15" s="75">
        <f t="shared" si="27"/>
        <v>0</v>
      </c>
      <c r="Q15" s="75">
        <f t="shared" si="27"/>
        <v>0</v>
      </c>
      <c r="R15" s="75">
        <f t="shared" si="27"/>
        <v>0</v>
      </c>
      <c r="S15" s="75">
        <f t="shared" si="27"/>
        <v>0</v>
      </c>
      <c r="T15" s="75">
        <f t="shared" si="27"/>
        <v>0</v>
      </c>
      <c r="U15" s="266">
        <f t="shared" si="27"/>
        <v>0</v>
      </c>
      <c r="V15" s="343">
        <f t="shared" ref="V15:Z15" si="28">SUM(V16:V21)</f>
        <v>8</v>
      </c>
      <c r="W15" s="344">
        <f t="shared" si="28"/>
        <v>22</v>
      </c>
      <c r="X15" s="344">
        <f t="shared" si="28"/>
        <v>12</v>
      </c>
      <c r="Y15" s="344">
        <f t="shared" si="28"/>
        <v>14</v>
      </c>
      <c r="Z15" s="345">
        <f t="shared" si="28"/>
        <v>48</v>
      </c>
    </row>
    <row r="16" spans="1:26" s="35" customFormat="1" ht="11.45" customHeight="1" x14ac:dyDescent="0.2">
      <c r="A16" s="58" t="s">
        <v>334</v>
      </c>
      <c r="B16" s="59" t="s">
        <v>341</v>
      </c>
      <c r="C16" s="76"/>
      <c r="D16" s="77"/>
      <c r="E16" s="77">
        <v>2</v>
      </c>
      <c r="F16" s="77"/>
      <c r="G16" s="77"/>
      <c r="H16" s="62">
        <f t="shared" si="24"/>
        <v>104</v>
      </c>
      <c r="I16" s="62">
        <f>Z16</f>
        <v>4</v>
      </c>
      <c r="J16" s="86">
        <f t="shared" ref="J16:J24" si="29">H16-I16</f>
        <v>100</v>
      </c>
      <c r="K16" s="168"/>
      <c r="L16" s="63">
        <v>84</v>
      </c>
      <c r="M16" s="63"/>
      <c r="N16" s="64">
        <v>34</v>
      </c>
      <c r="O16" s="64">
        <v>70</v>
      </c>
      <c r="P16" s="65"/>
      <c r="Q16" s="65"/>
      <c r="R16" s="65"/>
      <c r="S16" s="65"/>
      <c r="T16" s="65"/>
      <c r="U16" s="65"/>
      <c r="V16" s="341"/>
      <c r="W16" s="341">
        <v>4</v>
      </c>
      <c r="X16" s="341"/>
      <c r="Y16" s="341">
        <v>4</v>
      </c>
      <c r="Z16" s="342">
        <f t="shared" si="26"/>
        <v>4</v>
      </c>
    </row>
    <row r="17" spans="1:26" s="35" customFormat="1" ht="11.45" customHeight="1" x14ac:dyDescent="0.2">
      <c r="A17" s="58" t="s">
        <v>335</v>
      </c>
      <c r="B17" s="59" t="s">
        <v>203</v>
      </c>
      <c r="C17" s="76"/>
      <c r="D17" s="77"/>
      <c r="E17" s="77">
        <v>2</v>
      </c>
      <c r="F17" s="77"/>
      <c r="G17" s="77"/>
      <c r="H17" s="62">
        <f t="shared" si="24"/>
        <v>184</v>
      </c>
      <c r="I17" s="62">
        <f>Z17</f>
        <v>34</v>
      </c>
      <c r="J17" s="66">
        <f t="shared" si="29"/>
        <v>150</v>
      </c>
      <c r="K17" s="168"/>
      <c r="L17" s="63">
        <v>24</v>
      </c>
      <c r="M17" s="63"/>
      <c r="N17" s="64">
        <v>68</v>
      </c>
      <c r="O17" s="64">
        <v>116</v>
      </c>
      <c r="P17" s="65"/>
      <c r="Q17" s="44"/>
      <c r="R17" s="44"/>
      <c r="S17" s="44"/>
      <c r="T17" s="44"/>
      <c r="U17" s="44"/>
      <c r="V17" s="324">
        <v>8</v>
      </c>
      <c r="W17" s="328">
        <v>8</v>
      </c>
      <c r="X17" s="328">
        <v>12</v>
      </c>
      <c r="Y17" s="328">
        <v>6</v>
      </c>
      <c r="Z17" s="333">
        <f>SUM(V17:Y17)</f>
        <v>34</v>
      </c>
    </row>
    <row r="18" spans="1:26" s="35" customFormat="1" ht="11.45" customHeight="1" x14ac:dyDescent="0.2">
      <c r="A18" s="58" t="s">
        <v>336</v>
      </c>
      <c r="B18" s="279" t="s">
        <v>9</v>
      </c>
      <c r="C18" s="259"/>
      <c r="D18" s="259"/>
      <c r="E18" s="259">
        <v>2</v>
      </c>
      <c r="F18" s="259"/>
      <c r="G18" s="259"/>
      <c r="H18" s="62">
        <f t="shared" si="24"/>
        <v>112</v>
      </c>
      <c r="I18" s="62">
        <f>Z18</f>
        <v>4</v>
      </c>
      <c r="J18" s="66">
        <f t="shared" si="29"/>
        <v>108</v>
      </c>
      <c r="K18" s="1"/>
      <c r="L18" s="1"/>
      <c r="M18" s="1"/>
      <c r="N18" s="1">
        <v>50</v>
      </c>
      <c r="O18" s="1">
        <v>62</v>
      </c>
      <c r="P18" s="65"/>
      <c r="Q18" s="257"/>
      <c r="R18" s="257"/>
      <c r="S18" s="257"/>
      <c r="T18" s="257"/>
      <c r="U18" s="257"/>
      <c r="V18" s="324"/>
      <c r="W18" s="328">
        <v>4</v>
      </c>
      <c r="X18" s="328"/>
      <c r="Y18" s="328">
        <v>2</v>
      </c>
      <c r="Z18" s="333">
        <f t="shared" si="26"/>
        <v>4</v>
      </c>
    </row>
    <row r="19" spans="1:26" s="35" customFormat="1" ht="11.45" customHeight="1" x14ac:dyDescent="0.2">
      <c r="A19" s="58" t="s">
        <v>337</v>
      </c>
      <c r="B19" s="252" t="s">
        <v>230</v>
      </c>
      <c r="C19" s="253">
        <v>2</v>
      </c>
      <c r="D19" s="254"/>
      <c r="E19" s="254"/>
      <c r="F19" s="254"/>
      <c r="G19" s="254"/>
      <c r="H19" s="62">
        <f t="shared" si="24"/>
        <v>82</v>
      </c>
      <c r="I19" s="62">
        <f>Z19</f>
        <v>4</v>
      </c>
      <c r="J19" s="86">
        <f t="shared" si="29"/>
        <v>78</v>
      </c>
      <c r="K19" s="255"/>
      <c r="L19" s="255">
        <v>24</v>
      </c>
      <c r="M19" s="255"/>
      <c r="N19" s="255">
        <v>34</v>
      </c>
      <c r="O19" s="255">
        <v>48</v>
      </c>
      <c r="P19" s="65"/>
      <c r="Q19" s="256"/>
      <c r="R19" s="256"/>
      <c r="S19" s="256"/>
      <c r="T19" s="256"/>
      <c r="U19" s="256"/>
      <c r="V19" s="324"/>
      <c r="W19" s="328">
        <v>4</v>
      </c>
      <c r="X19" s="328"/>
      <c r="Y19" s="328">
        <v>2</v>
      </c>
      <c r="Z19" s="333">
        <f t="shared" si="26"/>
        <v>4</v>
      </c>
    </row>
    <row r="20" spans="1:26" s="35" customFormat="1" ht="11.45" customHeight="1" x14ac:dyDescent="0.2">
      <c r="A20" s="58" t="s">
        <v>338</v>
      </c>
      <c r="B20" s="258" t="s">
        <v>231</v>
      </c>
      <c r="C20" s="259"/>
      <c r="D20" s="260"/>
      <c r="E20" s="260">
        <v>1</v>
      </c>
      <c r="F20" s="260"/>
      <c r="G20" s="260"/>
      <c r="H20" s="62">
        <f t="shared" si="24"/>
        <v>46</v>
      </c>
      <c r="I20" s="62">
        <f>Z20</f>
        <v>2</v>
      </c>
      <c r="J20" s="66">
        <f t="shared" si="29"/>
        <v>44</v>
      </c>
      <c r="K20" s="25"/>
      <c r="L20" s="25"/>
      <c r="M20" s="25"/>
      <c r="N20" s="25">
        <v>46</v>
      </c>
      <c r="O20" s="25"/>
      <c r="P20" s="65"/>
      <c r="Q20" s="256"/>
      <c r="R20" s="256"/>
      <c r="S20" s="256"/>
      <c r="T20" s="256"/>
      <c r="U20" s="256"/>
      <c r="V20" s="324"/>
      <c r="W20" s="328">
        <v>2</v>
      </c>
      <c r="X20" s="328"/>
      <c r="Y20" s="328"/>
      <c r="Z20" s="333">
        <f t="shared" si="26"/>
        <v>2</v>
      </c>
    </row>
    <row r="21" spans="1:26" s="35" customFormat="1" ht="11.45" customHeight="1" thickBot="1" x14ac:dyDescent="0.25">
      <c r="A21" s="261"/>
      <c r="B21" s="267"/>
      <c r="C21" s="268"/>
      <c r="D21" s="269"/>
      <c r="E21" s="269"/>
      <c r="F21" s="269"/>
      <c r="G21" s="269"/>
      <c r="H21" s="62">
        <f t="shared" si="24"/>
        <v>0</v>
      </c>
      <c r="I21" s="62"/>
      <c r="J21" s="66"/>
      <c r="K21" s="251"/>
      <c r="L21" s="249"/>
      <c r="M21" s="270"/>
      <c r="N21" s="271"/>
      <c r="O21" s="271"/>
      <c r="P21" s="65"/>
      <c r="Q21" s="37"/>
      <c r="R21" s="37"/>
      <c r="S21" s="37"/>
      <c r="T21" s="37"/>
      <c r="U21" s="37"/>
      <c r="V21" s="324"/>
      <c r="W21" s="328"/>
      <c r="X21" s="328"/>
      <c r="Y21" s="328"/>
      <c r="Z21" s="333">
        <f t="shared" si="26"/>
        <v>0</v>
      </c>
    </row>
    <row r="22" spans="1:26" s="57" customFormat="1" ht="25.5" customHeight="1" thickBot="1" x14ac:dyDescent="0.25">
      <c r="A22" s="265"/>
      <c r="B22" s="275" t="s">
        <v>215</v>
      </c>
      <c r="C22" s="276"/>
      <c r="D22" s="277"/>
      <c r="E22" s="277">
        <v>2</v>
      </c>
      <c r="F22" s="277"/>
      <c r="G22" s="277"/>
      <c r="H22" s="278">
        <f t="shared" ref="H22:N22" si="30">SUM(H23:H24)</f>
        <v>78</v>
      </c>
      <c r="I22" s="278">
        <f t="shared" si="30"/>
        <v>4</v>
      </c>
      <c r="J22" s="278">
        <f t="shared" si="30"/>
        <v>74</v>
      </c>
      <c r="K22" s="278">
        <f t="shared" si="30"/>
        <v>0</v>
      </c>
      <c r="L22" s="278">
        <f t="shared" si="30"/>
        <v>0</v>
      </c>
      <c r="M22" s="278">
        <f t="shared" si="30"/>
        <v>0</v>
      </c>
      <c r="N22" s="278">
        <f t="shared" si="30"/>
        <v>42</v>
      </c>
      <c r="O22" s="278">
        <f>SUM(O23:O24)</f>
        <v>36</v>
      </c>
      <c r="P22" s="278">
        <f>SUM(P23:P24)</f>
        <v>0</v>
      </c>
      <c r="Q22" s="278">
        <f t="shared" ref="Q22:Z22" si="31">SUM(Q23:Q24)</f>
        <v>0</v>
      </c>
      <c r="R22" s="278">
        <f t="shared" si="31"/>
        <v>0</v>
      </c>
      <c r="S22" s="278">
        <f t="shared" si="31"/>
        <v>0</v>
      </c>
      <c r="T22" s="278">
        <f t="shared" si="31"/>
        <v>0</v>
      </c>
      <c r="U22" s="278">
        <f t="shared" si="31"/>
        <v>0</v>
      </c>
      <c r="V22" s="335">
        <f t="shared" si="31"/>
        <v>0</v>
      </c>
      <c r="W22" s="335">
        <f t="shared" si="31"/>
        <v>4</v>
      </c>
      <c r="X22" s="335">
        <f t="shared" si="31"/>
        <v>0</v>
      </c>
      <c r="Y22" s="335">
        <f t="shared" si="31"/>
        <v>2</v>
      </c>
      <c r="Z22" s="335">
        <f t="shared" si="31"/>
        <v>4</v>
      </c>
    </row>
    <row r="23" spans="1:26" s="57" customFormat="1" ht="11.45" customHeight="1" x14ac:dyDescent="0.2">
      <c r="A23" s="58" t="s">
        <v>339</v>
      </c>
      <c r="B23" s="272" t="s">
        <v>346</v>
      </c>
      <c r="C23" s="273"/>
      <c r="D23" s="273"/>
      <c r="E23" s="76">
        <v>2</v>
      </c>
      <c r="F23" s="273"/>
      <c r="G23" s="273"/>
      <c r="H23" s="62">
        <f t="shared" si="24"/>
        <v>42</v>
      </c>
      <c r="I23" s="62">
        <f>Z23</f>
        <v>2</v>
      </c>
      <c r="J23" s="66">
        <f t="shared" si="29"/>
        <v>40</v>
      </c>
      <c r="K23" s="102"/>
      <c r="L23" s="274"/>
      <c r="M23" s="274"/>
      <c r="N23" s="274">
        <v>42</v>
      </c>
      <c r="O23" s="274"/>
      <c r="P23" s="242"/>
      <c r="Q23" s="242"/>
      <c r="R23" s="242"/>
      <c r="S23" s="242"/>
      <c r="T23" s="242"/>
      <c r="U23" s="242"/>
      <c r="V23" s="333"/>
      <c r="W23" s="336">
        <v>2</v>
      </c>
      <c r="X23" s="336"/>
      <c r="Y23" s="336"/>
      <c r="Z23" s="333">
        <f>SUM(V23:X23)</f>
        <v>2</v>
      </c>
    </row>
    <row r="24" spans="1:26" s="327" customFormat="1" ht="11.45" customHeight="1" x14ac:dyDescent="0.2">
      <c r="A24" s="58" t="s">
        <v>340</v>
      </c>
      <c r="B24" s="318" t="s">
        <v>344</v>
      </c>
      <c r="C24" s="319"/>
      <c r="D24" s="319"/>
      <c r="E24" s="319">
        <v>2</v>
      </c>
      <c r="F24" s="319"/>
      <c r="G24" s="319"/>
      <c r="H24" s="62">
        <f t="shared" si="24"/>
        <v>36</v>
      </c>
      <c r="I24" s="321">
        <f>Z24</f>
        <v>2</v>
      </c>
      <c r="J24" s="322">
        <f t="shared" si="29"/>
        <v>34</v>
      </c>
      <c r="K24" s="320"/>
      <c r="L24" s="320"/>
      <c r="M24" s="320"/>
      <c r="N24" s="323"/>
      <c r="O24" s="324">
        <v>36</v>
      </c>
      <c r="P24" s="325"/>
      <c r="Q24" s="326"/>
      <c r="R24" s="326"/>
      <c r="S24" s="326"/>
      <c r="T24" s="326"/>
      <c r="U24" s="326"/>
      <c r="V24" s="324"/>
      <c r="W24" s="328">
        <v>2</v>
      </c>
      <c r="X24" s="328"/>
      <c r="Y24" s="328">
        <v>2</v>
      </c>
      <c r="Z24" s="333">
        <f>SUM(V24:X24)</f>
        <v>2</v>
      </c>
    </row>
    <row r="25" spans="1:26" s="83" customFormat="1" ht="22.15" customHeight="1" thickBot="1" x14ac:dyDescent="0.25">
      <c r="A25" s="79" t="s">
        <v>22</v>
      </c>
      <c r="B25" s="80" t="s">
        <v>11</v>
      </c>
      <c r="C25" s="81">
        <v>0</v>
      </c>
      <c r="D25" s="81">
        <v>3</v>
      </c>
      <c r="E25" s="81">
        <v>1</v>
      </c>
      <c r="F25" s="81">
        <v>0</v>
      </c>
      <c r="G25" s="81"/>
      <c r="H25" s="82">
        <f t="shared" ref="H25:U25" si="32">SUM(H26:H30)</f>
        <v>512</v>
      </c>
      <c r="I25" s="82">
        <f t="shared" si="32"/>
        <v>52</v>
      </c>
      <c r="J25" s="82">
        <f t="shared" si="32"/>
        <v>460</v>
      </c>
      <c r="K25" s="82">
        <f t="shared" si="32"/>
        <v>0</v>
      </c>
      <c r="L25" s="82">
        <f t="shared" si="32"/>
        <v>292</v>
      </c>
      <c r="M25" s="82">
        <f t="shared" si="32"/>
        <v>0</v>
      </c>
      <c r="N25" s="82">
        <f t="shared" si="32"/>
        <v>0</v>
      </c>
      <c r="O25" s="82">
        <f t="shared" si="32"/>
        <v>0</v>
      </c>
      <c r="P25" s="82">
        <f t="shared" si="32"/>
        <v>116</v>
      </c>
      <c r="Q25" s="82">
        <f t="shared" si="32"/>
        <v>84</v>
      </c>
      <c r="R25" s="82">
        <f t="shared" si="32"/>
        <v>62</v>
      </c>
      <c r="S25" s="82">
        <f t="shared" si="32"/>
        <v>128</v>
      </c>
      <c r="T25" s="82">
        <f t="shared" si="32"/>
        <v>72</v>
      </c>
      <c r="U25" s="82">
        <f t="shared" si="32"/>
        <v>50</v>
      </c>
      <c r="V25" s="337"/>
      <c r="W25" s="337"/>
      <c r="X25" s="337"/>
      <c r="Y25" s="337"/>
      <c r="Z25" s="337"/>
    </row>
    <row r="26" spans="1:26" ht="11.45" customHeight="1" x14ac:dyDescent="0.2">
      <c r="A26" s="65" t="s">
        <v>23</v>
      </c>
      <c r="B26" s="84" t="s">
        <v>12</v>
      </c>
      <c r="C26" s="85"/>
      <c r="D26" s="85">
        <v>6</v>
      </c>
      <c r="E26" s="85"/>
      <c r="F26" s="85"/>
      <c r="G26" s="85"/>
      <c r="H26" s="62">
        <f>SUM(N26:U26)</f>
        <v>48</v>
      </c>
      <c r="I26" s="62">
        <v>4</v>
      </c>
      <c r="J26" s="66">
        <f>H26-I26</f>
        <v>44</v>
      </c>
      <c r="K26" s="87"/>
      <c r="L26" s="62"/>
      <c r="M26" s="62"/>
      <c r="N26" s="87"/>
      <c r="O26" s="62"/>
      <c r="P26" s="62"/>
      <c r="Q26" s="62"/>
      <c r="R26" s="62"/>
      <c r="S26" s="62">
        <v>48</v>
      </c>
      <c r="T26" s="62"/>
      <c r="U26" s="62"/>
    </row>
    <row r="27" spans="1:26" ht="10.15" customHeight="1" x14ac:dyDescent="0.2">
      <c r="A27" s="44" t="s">
        <v>24</v>
      </c>
      <c r="B27" s="88" t="s">
        <v>8</v>
      </c>
      <c r="C27" s="89"/>
      <c r="D27" s="89">
        <v>3</v>
      </c>
      <c r="E27" s="89"/>
      <c r="F27" s="89"/>
      <c r="G27" s="89"/>
      <c r="H27" s="62">
        <f t="shared" ref="H27:H54" si="33">SUM(N27:U27)</f>
        <v>48</v>
      </c>
      <c r="I27" s="67">
        <v>4</v>
      </c>
      <c r="J27" s="66">
        <f t="shared" ref="J27:J69" si="34">H27-I27</f>
        <v>44</v>
      </c>
      <c r="K27" s="114"/>
      <c r="L27" s="67"/>
      <c r="M27" s="67"/>
      <c r="N27" s="87"/>
      <c r="O27" s="67"/>
      <c r="P27" s="67">
        <v>48</v>
      </c>
      <c r="Q27" s="67"/>
      <c r="R27" s="67"/>
      <c r="S27" s="67"/>
      <c r="T27" s="67"/>
      <c r="U27" s="67"/>
    </row>
    <row r="28" spans="1:26" ht="19.899999999999999" customHeight="1" x14ac:dyDescent="0.2">
      <c r="A28" s="44" t="s">
        <v>25</v>
      </c>
      <c r="B28" s="88" t="s">
        <v>263</v>
      </c>
      <c r="C28" s="89"/>
      <c r="D28" s="89"/>
      <c r="E28" s="89">
        <v>8</v>
      </c>
      <c r="F28" s="89"/>
      <c r="G28" s="89"/>
      <c r="H28" s="62">
        <f t="shared" si="33"/>
        <v>192</v>
      </c>
      <c r="I28" s="67">
        <v>22</v>
      </c>
      <c r="J28" s="66">
        <f t="shared" si="34"/>
        <v>170</v>
      </c>
      <c r="K28" s="114"/>
      <c r="L28" s="67">
        <v>150</v>
      </c>
      <c r="M28" s="67"/>
      <c r="N28" s="87"/>
      <c r="O28" s="67"/>
      <c r="P28" s="1">
        <v>36</v>
      </c>
      <c r="Q28" s="25">
        <v>42</v>
      </c>
      <c r="R28" s="25">
        <v>32</v>
      </c>
      <c r="S28" s="25">
        <v>42</v>
      </c>
      <c r="T28" s="25">
        <v>22</v>
      </c>
      <c r="U28" s="25">
        <v>18</v>
      </c>
    </row>
    <row r="29" spans="1:26" ht="10.15" customHeight="1" thickBot="1" x14ac:dyDescent="0.25">
      <c r="A29" s="44" t="s">
        <v>26</v>
      </c>
      <c r="B29" s="90" t="s">
        <v>13</v>
      </c>
      <c r="C29" s="89"/>
      <c r="D29" s="91" t="s">
        <v>310</v>
      </c>
      <c r="E29" s="89"/>
      <c r="F29" s="89"/>
      <c r="G29" s="89"/>
      <c r="H29" s="62">
        <f t="shared" si="33"/>
        <v>176</v>
      </c>
      <c r="I29" s="67">
        <v>18</v>
      </c>
      <c r="J29" s="66">
        <f t="shared" si="34"/>
        <v>158</v>
      </c>
      <c r="K29" s="114"/>
      <c r="L29" s="67">
        <v>142</v>
      </c>
      <c r="M29" s="67"/>
      <c r="N29" s="87"/>
      <c r="O29" s="67"/>
      <c r="P29" s="1">
        <v>32</v>
      </c>
      <c r="Q29" s="25">
        <v>42</v>
      </c>
      <c r="R29" s="25">
        <v>30</v>
      </c>
      <c r="S29" s="25">
        <v>38</v>
      </c>
      <c r="T29" s="25">
        <v>22</v>
      </c>
      <c r="U29" s="25">
        <v>12</v>
      </c>
    </row>
    <row r="30" spans="1:26" ht="10.15" customHeight="1" thickBot="1" x14ac:dyDescent="0.25">
      <c r="A30" s="44" t="s">
        <v>262</v>
      </c>
      <c r="B30" s="90" t="s">
        <v>292</v>
      </c>
      <c r="C30" s="92"/>
      <c r="D30" s="92">
        <v>8</v>
      </c>
      <c r="E30" s="92"/>
      <c r="F30" s="92"/>
      <c r="G30" s="93"/>
      <c r="H30" s="62">
        <f t="shared" si="33"/>
        <v>48</v>
      </c>
      <c r="I30" s="94">
        <v>4</v>
      </c>
      <c r="J30" s="66">
        <f t="shared" si="34"/>
        <v>44</v>
      </c>
      <c r="K30" s="240"/>
      <c r="L30" s="94"/>
      <c r="M30" s="94"/>
      <c r="N30" s="95"/>
      <c r="O30" s="94"/>
      <c r="P30" s="62"/>
      <c r="Q30" s="63"/>
      <c r="R30" s="63"/>
      <c r="S30" s="63"/>
      <c r="T30" s="63">
        <v>28</v>
      </c>
      <c r="U30" s="63">
        <v>20</v>
      </c>
    </row>
    <row r="31" spans="1:26" s="83" customFormat="1" ht="21.75" customHeight="1" thickBot="1" x14ac:dyDescent="0.25">
      <c r="A31" s="48" t="s">
        <v>27</v>
      </c>
      <c r="B31" s="96" t="s">
        <v>14</v>
      </c>
      <c r="C31" s="97"/>
      <c r="D31" s="97">
        <v>1</v>
      </c>
      <c r="E31" s="97">
        <v>2</v>
      </c>
      <c r="F31" s="97"/>
      <c r="G31" s="97"/>
      <c r="H31" s="98">
        <f t="shared" ref="H31:P31" si="35">SUM(H32:H34)</f>
        <v>144</v>
      </c>
      <c r="I31" s="98">
        <f t="shared" si="35"/>
        <v>16</v>
      </c>
      <c r="J31" s="98">
        <f t="shared" si="35"/>
        <v>128</v>
      </c>
      <c r="K31" s="98">
        <f t="shared" si="35"/>
        <v>0</v>
      </c>
      <c r="L31" s="98">
        <f t="shared" si="35"/>
        <v>20</v>
      </c>
      <c r="M31" s="98">
        <f t="shared" si="35"/>
        <v>0</v>
      </c>
      <c r="N31" s="98">
        <f t="shared" si="35"/>
        <v>0</v>
      </c>
      <c r="O31" s="98">
        <f t="shared" si="35"/>
        <v>0</v>
      </c>
      <c r="P31" s="98">
        <f t="shared" si="35"/>
        <v>90</v>
      </c>
      <c r="Q31" s="98">
        <f>SUM(Q32:Q34)</f>
        <v>54</v>
      </c>
      <c r="R31" s="98">
        <f>SUM(R32:R34)</f>
        <v>0</v>
      </c>
      <c r="S31" s="98">
        <f>SUM(S32:S34)</f>
        <v>0</v>
      </c>
      <c r="T31" s="98">
        <f>SUM(T32:T34)</f>
        <v>0</v>
      </c>
      <c r="U31" s="98">
        <f>SUM(U32:U34)</f>
        <v>0</v>
      </c>
      <c r="V31" s="337"/>
      <c r="W31" s="337"/>
      <c r="X31" s="337"/>
      <c r="Y31" s="337"/>
      <c r="Z31" s="337"/>
    </row>
    <row r="32" spans="1:26" s="103" customFormat="1" ht="9" customHeight="1" x14ac:dyDescent="0.2">
      <c r="A32" s="65" t="s">
        <v>28</v>
      </c>
      <c r="B32" s="99" t="s">
        <v>207</v>
      </c>
      <c r="C32" s="100"/>
      <c r="D32" s="100"/>
      <c r="E32" s="101">
        <v>3</v>
      </c>
      <c r="F32" s="100"/>
      <c r="G32" s="100"/>
      <c r="H32" s="62">
        <f t="shared" si="33"/>
        <v>54</v>
      </c>
      <c r="I32" s="62">
        <v>6</v>
      </c>
      <c r="J32" s="66">
        <f t="shared" si="34"/>
        <v>48</v>
      </c>
      <c r="K32" s="102"/>
      <c r="L32" s="62">
        <v>20</v>
      </c>
      <c r="M32" s="62"/>
      <c r="N32" s="102"/>
      <c r="O32" s="62"/>
      <c r="P32" s="62">
        <v>54</v>
      </c>
      <c r="Q32" s="63"/>
      <c r="R32" s="62"/>
      <c r="S32" s="86"/>
      <c r="T32" s="86"/>
      <c r="U32" s="86"/>
      <c r="V32" s="337"/>
      <c r="W32" s="337"/>
      <c r="X32" s="337"/>
      <c r="Y32" s="337"/>
      <c r="Z32" s="337"/>
    </row>
    <row r="33" spans="1:26" s="103" customFormat="1" ht="11.45" customHeight="1" x14ac:dyDescent="0.2">
      <c r="A33" s="65" t="s">
        <v>206</v>
      </c>
      <c r="B33" s="104" t="s">
        <v>224</v>
      </c>
      <c r="C33" s="105"/>
      <c r="D33" s="105"/>
      <c r="E33" s="106">
        <v>4</v>
      </c>
      <c r="F33" s="105"/>
      <c r="G33" s="105"/>
      <c r="H33" s="62">
        <f t="shared" si="33"/>
        <v>54</v>
      </c>
      <c r="I33" s="67">
        <v>6</v>
      </c>
      <c r="J33" s="66">
        <f t="shared" si="34"/>
        <v>48</v>
      </c>
      <c r="K33" s="161"/>
      <c r="L33" s="67"/>
      <c r="M33" s="67"/>
      <c r="N33" s="102"/>
      <c r="O33" s="67"/>
      <c r="P33" s="62"/>
      <c r="Q33" s="63">
        <v>54</v>
      </c>
      <c r="R33" s="67"/>
      <c r="S33" s="67"/>
      <c r="T33" s="67"/>
      <c r="U33" s="67"/>
      <c r="V33" s="337"/>
      <c r="W33" s="337"/>
      <c r="X33" s="337"/>
      <c r="Y33" s="337"/>
      <c r="Z33" s="337"/>
    </row>
    <row r="34" spans="1:26" ht="15" customHeight="1" thickBot="1" x14ac:dyDescent="0.25">
      <c r="A34" s="65" t="s">
        <v>264</v>
      </c>
      <c r="B34" s="104" t="s">
        <v>265</v>
      </c>
      <c r="C34" s="105"/>
      <c r="D34" s="105">
        <v>3</v>
      </c>
      <c r="E34" s="105"/>
      <c r="F34" s="105"/>
      <c r="G34" s="105"/>
      <c r="H34" s="62">
        <f t="shared" si="33"/>
        <v>36</v>
      </c>
      <c r="I34" s="67">
        <v>4</v>
      </c>
      <c r="J34" s="66">
        <f t="shared" si="34"/>
        <v>32</v>
      </c>
      <c r="K34" s="161"/>
      <c r="L34" s="67"/>
      <c r="M34" s="67"/>
      <c r="N34" s="102"/>
      <c r="O34" s="67"/>
      <c r="P34" s="62">
        <v>36</v>
      </c>
      <c r="Q34" s="63"/>
      <c r="R34" s="67"/>
      <c r="S34" s="67"/>
      <c r="T34" s="67"/>
      <c r="U34" s="67"/>
    </row>
    <row r="35" spans="1:26" s="83" customFormat="1" ht="13.9" customHeight="1" thickBot="1" x14ac:dyDescent="0.25">
      <c r="A35" s="107" t="s">
        <v>29</v>
      </c>
      <c r="B35" s="97" t="s">
        <v>311</v>
      </c>
      <c r="C35" s="97">
        <v>2</v>
      </c>
      <c r="D35" s="97">
        <v>1</v>
      </c>
      <c r="E35" s="97">
        <v>7</v>
      </c>
      <c r="F35" s="97"/>
      <c r="G35" s="97"/>
      <c r="H35" s="98">
        <f t="shared" ref="H35:U35" si="36">SUM(H36:H45)</f>
        <v>686</v>
      </c>
      <c r="I35" s="108">
        <f t="shared" si="36"/>
        <v>126</v>
      </c>
      <c r="J35" s="98">
        <f t="shared" si="36"/>
        <v>560</v>
      </c>
      <c r="K35" s="98">
        <f t="shared" si="36"/>
        <v>0</v>
      </c>
      <c r="L35" s="98">
        <f t="shared" si="36"/>
        <v>136</v>
      </c>
      <c r="M35" s="98">
        <f t="shared" si="36"/>
        <v>0</v>
      </c>
      <c r="N35" s="98">
        <f t="shared" si="36"/>
        <v>0</v>
      </c>
      <c r="O35" s="98">
        <f t="shared" si="36"/>
        <v>0</v>
      </c>
      <c r="P35" s="98">
        <f t="shared" si="36"/>
        <v>198</v>
      </c>
      <c r="Q35" s="98">
        <f t="shared" si="36"/>
        <v>224</v>
      </c>
      <c r="R35" s="98">
        <f t="shared" si="36"/>
        <v>60</v>
      </c>
      <c r="S35" s="98">
        <f t="shared" si="36"/>
        <v>164</v>
      </c>
      <c r="T35" s="98">
        <f t="shared" si="36"/>
        <v>12</v>
      </c>
      <c r="U35" s="98">
        <f t="shared" si="36"/>
        <v>28</v>
      </c>
      <c r="V35" s="337"/>
      <c r="W35" s="337"/>
      <c r="X35" s="337"/>
      <c r="Y35" s="337"/>
      <c r="Z35" s="337"/>
    </row>
    <row r="36" spans="1:26" ht="11.25" customHeight="1" x14ac:dyDescent="0.2">
      <c r="A36" s="65" t="s">
        <v>30</v>
      </c>
      <c r="B36" s="99" t="s">
        <v>211</v>
      </c>
      <c r="C36" s="85"/>
      <c r="D36" s="85"/>
      <c r="E36" s="85">
        <v>4</v>
      </c>
      <c r="F36" s="85"/>
      <c r="G36" s="85"/>
      <c r="H36" s="62">
        <f t="shared" si="33"/>
        <v>90</v>
      </c>
      <c r="I36" s="109">
        <v>18</v>
      </c>
      <c r="J36" s="66">
        <f t="shared" si="34"/>
        <v>72</v>
      </c>
      <c r="K36" s="87"/>
      <c r="L36" s="62">
        <v>32</v>
      </c>
      <c r="M36" s="62"/>
      <c r="N36" s="87"/>
      <c r="O36" s="110"/>
      <c r="P36" s="43">
        <v>32</v>
      </c>
      <c r="Q36" s="78">
        <v>58</v>
      </c>
      <c r="R36" s="78"/>
      <c r="S36" s="63"/>
      <c r="T36" s="63"/>
      <c r="U36" s="63"/>
    </row>
    <row r="37" spans="1:26" ht="11.25" customHeight="1" x14ac:dyDescent="0.2">
      <c r="A37" s="44" t="s">
        <v>31</v>
      </c>
      <c r="B37" s="104" t="s">
        <v>210</v>
      </c>
      <c r="C37" s="105">
        <v>4</v>
      </c>
      <c r="D37" s="105"/>
      <c r="E37" s="105"/>
      <c r="F37" s="105"/>
      <c r="G37" s="105"/>
      <c r="H37" s="62">
        <f t="shared" si="33"/>
        <v>118</v>
      </c>
      <c r="I37" s="109">
        <v>22</v>
      </c>
      <c r="J37" s="66">
        <f t="shared" si="34"/>
        <v>96</v>
      </c>
      <c r="K37" s="87"/>
      <c r="L37" s="67">
        <v>28</v>
      </c>
      <c r="M37" s="67"/>
      <c r="N37" s="87"/>
      <c r="O37" s="110"/>
      <c r="P37" s="62">
        <v>60</v>
      </c>
      <c r="Q37" s="63">
        <v>58</v>
      </c>
      <c r="R37" s="63"/>
      <c r="S37" s="63"/>
      <c r="T37" s="63"/>
      <c r="U37" s="63"/>
    </row>
    <row r="38" spans="1:26" ht="11.25" customHeight="1" x14ac:dyDescent="0.2">
      <c r="A38" s="44" t="s">
        <v>32</v>
      </c>
      <c r="B38" s="104" t="s">
        <v>225</v>
      </c>
      <c r="C38" s="89">
        <v>4</v>
      </c>
      <c r="D38" s="89"/>
      <c r="E38" s="89"/>
      <c r="F38" s="89"/>
      <c r="G38" s="89"/>
      <c r="H38" s="62">
        <f t="shared" si="33"/>
        <v>100</v>
      </c>
      <c r="I38" s="109">
        <v>20</v>
      </c>
      <c r="J38" s="66">
        <f t="shared" si="34"/>
        <v>80</v>
      </c>
      <c r="K38" s="87"/>
      <c r="L38" s="67">
        <v>24</v>
      </c>
      <c r="M38" s="67"/>
      <c r="N38" s="87"/>
      <c r="O38" s="110"/>
      <c r="P38" s="111">
        <v>46</v>
      </c>
      <c r="Q38" s="63">
        <v>54</v>
      </c>
      <c r="R38" s="63"/>
      <c r="S38" s="63"/>
      <c r="T38" s="63"/>
      <c r="U38" s="63"/>
    </row>
    <row r="39" spans="1:26" ht="11.25" customHeight="1" x14ac:dyDescent="0.2">
      <c r="A39" s="44" t="s">
        <v>33</v>
      </c>
      <c r="B39" s="104" t="s">
        <v>209</v>
      </c>
      <c r="C39" s="89"/>
      <c r="D39" s="89"/>
      <c r="E39" s="89">
        <v>3</v>
      </c>
      <c r="F39" s="89"/>
      <c r="G39" s="89"/>
      <c r="H39" s="62">
        <f t="shared" si="33"/>
        <v>60</v>
      </c>
      <c r="I39" s="109">
        <v>12</v>
      </c>
      <c r="J39" s="66">
        <f t="shared" si="34"/>
        <v>48</v>
      </c>
      <c r="K39" s="87"/>
      <c r="L39" s="67">
        <v>10</v>
      </c>
      <c r="M39" s="67"/>
      <c r="N39" s="87"/>
      <c r="O39" s="110"/>
      <c r="P39" s="111">
        <v>60</v>
      </c>
      <c r="Q39" s="67"/>
      <c r="R39" s="63"/>
      <c r="S39" s="63"/>
      <c r="T39" s="63"/>
      <c r="U39" s="63"/>
    </row>
    <row r="40" spans="1:26" ht="20.25" customHeight="1" x14ac:dyDescent="0.2">
      <c r="A40" s="44" t="s">
        <v>34</v>
      </c>
      <c r="B40" s="104" t="s">
        <v>64</v>
      </c>
      <c r="C40" s="105"/>
      <c r="D40" s="105"/>
      <c r="E40" s="105">
        <v>6</v>
      </c>
      <c r="F40" s="105"/>
      <c r="G40" s="105"/>
      <c r="H40" s="62">
        <f>SUM(N40:U40)</f>
        <v>64</v>
      </c>
      <c r="I40" s="109">
        <v>12</v>
      </c>
      <c r="J40" s="66">
        <f t="shared" si="34"/>
        <v>52</v>
      </c>
      <c r="K40" s="87"/>
      <c r="L40" s="67">
        <v>6</v>
      </c>
      <c r="M40" s="67"/>
      <c r="N40" s="87"/>
      <c r="O40" s="110"/>
      <c r="P40" s="62"/>
      <c r="Q40" s="110"/>
      <c r="R40" s="63">
        <v>30</v>
      </c>
      <c r="S40" s="63">
        <v>34</v>
      </c>
      <c r="T40" s="63"/>
      <c r="U40" s="78"/>
    </row>
    <row r="41" spans="1:26" ht="21.6" customHeight="1" x14ac:dyDescent="0.2">
      <c r="A41" s="44" t="s">
        <v>35</v>
      </c>
      <c r="B41" s="104" t="s">
        <v>228</v>
      </c>
      <c r="C41" s="105"/>
      <c r="D41" s="105"/>
      <c r="E41" s="105">
        <v>6</v>
      </c>
      <c r="F41" s="105"/>
      <c r="G41" s="105"/>
      <c r="H41" s="62">
        <f t="shared" si="33"/>
        <v>36</v>
      </c>
      <c r="I41" s="109">
        <v>6</v>
      </c>
      <c r="J41" s="66">
        <f t="shared" si="34"/>
        <v>30</v>
      </c>
      <c r="K41" s="87"/>
      <c r="L41" s="67">
        <v>8</v>
      </c>
      <c r="M41" s="67"/>
      <c r="N41" s="87"/>
      <c r="O41" s="67"/>
      <c r="P41" s="62"/>
      <c r="Q41" s="67"/>
      <c r="R41" s="110"/>
      <c r="S41" s="63">
        <v>36</v>
      </c>
      <c r="T41" s="63"/>
      <c r="U41" s="63"/>
    </row>
    <row r="42" spans="1:26" ht="9.6" customHeight="1" x14ac:dyDescent="0.2">
      <c r="A42" s="44" t="s">
        <v>36</v>
      </c>
      <c r="B42" s="104" t="s">
        <v>208</v>
      </c>
      <c r="C42" s="105"/>
      <c r="D42" s="105"/>
      <c r="E42" s="105">
        <v>8</v>
      </c>
      <c r="F42" s="105"/>
      <c r="G42" s="105"/>
      <c r="H42" s="62">
        <f t="shared" si="33"/>
        <v>40</v>
      </c>
      <c r="I42" s="109">
        <v>8</v>
      </c>
      <c r="J42" s="66">
        <f t="shared" si="34"/>
        <v>32</v>
      </c>
      <c r="K42" s="87"/>
      <c r="L42" s="67">
        <v>6</v>
      </c>
      <c r="M42" s="67"/>
      <c r="N42" s="87"/>
      <c r="O42" s="110"/>
      <c r="P42" s="111"/>
      <c r="Q42" s="112"/>
      <c r="R42" s="43"/>
      <c r="S42" s="63"/>
      <c r="T42" s="63">
        <v>12</v>
      </c>
      <c r="U42" s="63">
        <v>28</v>
      </c>
    </row>
    <row r="43" spans="1:26" ht="9.6" customHeight="1" x14ac:dyDescent="0.2">
      <c r="A43" s="44" t="s">
        <v>37</v>
      </c>
      <c r="B43" s="113" t="s">
        <v>15</v>
      </c>
      <c r="C43" s="105"/>
      <c r="D43" s="105"/>
      <c r="E43" s="105">
        <v>4</v>
      </c>
      <c r="F43" s="105"/>
      <c r="G43" s="105"/>
      <c r="H43" s="62">
        <f t="shared" si="33"/>
        <v>54</v>
      </c>
      <c r="I43" s="109">
        <v>10</v>
      </c>
      <c r="J43" s="66">
        <f t="shared" si="34"/>
        <v>44</v>
      </c>
      <c r="K43" s="87"/>
      <c r="L43" s="67">
        <v>6</v>
      </c>
      <c r="M43" s="67"/>
      <c r="N43" s="87"/>
      <c r="O43" s="67"/>
      <c r="P43" s="62"/>
      <c r="Q43" s="63">
        <v>54</v>
      </c>
      <c r="R43" s="67"/>
      <c r="S43" s="110"/>
      <c r="T43" s="63"/>
      <c r="U43" s="63"/>
    </row>
    <row r="44" spans="1:26" ht="9.6" customHeight="1" x14ac:dyDescent="0.2">
      <c r="A44" s="44" t="s">
        <v>38</v>
      </c>
      <c r="B44" s="104" t="s">
        <v>16</v>
      </c>
      <c r="C44" s="105"/>
      <c r="D44" s="105"/>
      <c r="E44" s="105">
        <v>6</v>
      </c>
      <c r="F44" s="105"/>
      <c r="G44" s="105"/>
      <c r="H44" s="62">
        <f t="shared" ref="H44" si="37">SUM(N44:U44)</f>
        <v>68</v>
      </c>
      <c r="I44" s="109">
        <v>12</v>
      </c>
      <c r="J44" s="66">
        <f t="shared" ref="J44" si="38">H44-I44</f>
        <v>56</v>
      </c>
      <c r="K44" s="114"/>
      <c r="L44" s="67">
        <v>10</v>
      </c>
      <c r="M44" s="67"/>
      <c r="N44" s="114"/>
      <c r="O44" s="67"/>
      <c r="P44" s="67"/>
      <c r="Q44" s="67"/>
      <c r="R44" s="110">
        <v>30</v>
      </c>
      <c r="S44" s="67">
        <v>38</v>
      </c>
      <c r="T44" s="67"/>
      <c r="U44" s="67"/>
    </row>
    <row r="45" spans="1:26" ht="9.6" customHeight="1" thickBot="1" x14ac:dyDescent="0.25">
      <c r="A45" s="37" t="s">
        <v>323</v>
      </c>
      <c r="B45" s="38" t="s">
        <v>324</v>
      </c>
      <c r="C45" s="147"/>
      <c r="D45" s="147">
        <v>6</v>
      </c>
      <c r="E45" s="147"/>
      <c r="F45" s="147"/>
      <c r="G45" s="147"/>
      <c r="H45" s="248">
        <f t="shared" si="33"/>
        <v>56</v>
      </c>
      <c r="I45" s="280">
        <v>6</v>
      </c>
      <c r="J45" s="250">
        <f t="shared" si="34"/>
        <v>50</v>
      </c>
      <c r="K45" s="281"/>
      <c r="L45" s="249">
        <v>6</v>
      </c>
      <c r="M45" s="249"/>
      <c r="N45" s="281"/>
      <c r="O45" s="249"/>
      <c r="P45" s="249"/>
      <c r="Q45" s="249"/>
      <c r="R45" s="282"/>
      <c r="S45" s="249">
        <v>56</v>
      </c>
      <c r="T45" s="249"/>
      <c r="U45" s="249"/>
    </row>
    <row r="46" spans="1:26" s="83" customFormat="1" ht="15.6" customHeight="1" thickBot="1" x14ac:dyDescent="0.25">
      <c r="A46" s="48" t="s">
        <v>39</v>
      </c>
      <c r="B46" s="97" t="s">
        <v>312</v>
      </c>
      <c r="C46" s="283">
        <v>16</v>
      </c>
      <c r="D46" s="283">
        <f t="shared" ref="D46:G46" si="39">D47+D58+D65+D73</f>
        <v>0</v>
      </c>
      <c r="E46" s="283">
        <f t="shared" si="39"/>
        <v>11</v>
      </c>
      <c r="F46" s="283">
        <f t="shared" si="39"/>
        <v>0</v>
      </c>
      <c r="G46" s="283">
        <f t="shared" si="39"/>
        <v>0</v>
      </c>
      <c r="H46" s="98">
        <f t="shared" ref="H46:T46" si="40">SUM(H47+H58+H73+H65)</f>
        <v>1682</v>
      </c>
      <c r="I46" s="98">
        <f t="shared" si="40"/>
        <v>334</v>
      </c>
      <c r="J46" s="98">
        <f t="shared" si="40"/>
        <v>1348</v>
      </c>
      <c r="K46" s="120">
        <f t="shared" si="40"/>
        <v>900</v>
      </c>
      <c r="L46" s="98">
        <f t="shared" si="40"/>
        <v>384</v>
      </c>
      <c r="M46" s="98">
        <f t="shared" si="40"/>
        <v>50</v>
      </c>
      <c r="N46" s="98">
        <f t="shared" si="40"/>
        <v>0</v>
      </c>
      <c r="O46" s="98">
        <f t="shared" si="40"/>
        <v>0</v>
      </c>
      <c r="P46" s="98">
        <f t="shared" si="40"/>
        <v>208</v>
      </c>
      <c r="Q46" s="98">
        <f t="shared" si="40"/>
        <v>466</v>
      </c>
      <c r="R46" s="98">
        <f t="shared" si="40"/>
        <v>454</v>
      </c>
      <c r="S46" s="98">
        <f t="shared" si="40"/>
        <v>572</v>
      </c>
      <c r="T46" s="98">
        <f t="shared" si="40"/>
        <v>492</v>
      </c>
      <c r="U46" s="284">
        <f>SUM(U47+U58+U73+U65)</f>
        <v>318</v>
      </c>
      <c r="V46" s="337"/>
      <c r="W46" s="337"/>
      <c r="X46" s="337"/>
      <c r="Y46" s="337"/>
      <c r="Z46" s="337"/>
    </row>
    <row r="47" spans="1:26" s="121" customFormat="1" ht="23.45" customHeight="1" thickBot="1" x14ac:dyDescent="0.25">
      <c r="A47" s="115" t="s">
        <v>40</v>
      </c>
      <c r="B47" s="116" t="s">
        <v>266</v>
      </c>
      <c r="C47" s="117">
        <v>6</v>
      </c>
      <c r="D47" s="117"/>
      <c r="E47" s="117">
        <v>3</v>
      </c>
      <c r="F47" s="117"/>
      <c r="G47" s="117"/>
      <c r="H47" s="118">
        <f>SUM(H48:H54)+H57</f>
        <v>836</v>
      </c>
      <c r="I47" s="119">
        <f t="shared" ref="I47:U47" si="41">SUM(I48:I56)</f>
        <v>166</v>
      </c>
      <c r="J47" s="118">
        <f t="shared" si="41"/>
        <v>670</v>
      </c>
      <c r="K47" s="118">
        <f t="shared" si="41"/>
        <v>612</v>
      </c>
      <c r="L47" s="118">
        <f t="shared" si="41"/>
        <v>194</v>
      </c>
      <c r="M47" s="120">
        <f t="shared" si="41"/>
        <v>30</v>
      </c>
      <c r="N47" s="120">
        <f t="shared" si="41"/>
        <v>0</v>
      </c>
      <c r="O47" s="120">
        <f t="shared" si="41"/>
        <v>0</v>
      </c>
      <c r="P47" s="120">
        <f t="shared" si="41"/>
        <v>208</v>
      </c>
      <c r="Q47" s="120">
        <f t="shared" si="41"/>
        <v>372</v>
      </c>
      <c r="R47" s="120">
        <f t="shared" si="41"/>
        <v>282</v>
      </c>
      <c r="S47" s="120">
        <f t="shared" si="41"/>
        <v>262</v>
      </c>
      <c r="T47" s="120">
        <f t="shared" si="41"/>
        <v>180</v>
      </c>
      <c r="U47" s="120">
        <f t="shared" si="41"/>
        <v>144</v>
      </c>
      <c r="V47" s="337"/>
      <c r="W47" s="337"/>
      <c r="X47" s="337"/>
      <c r="Y47" s="337"/>
      <c r="Z47" s="337"/>
    </row>
    <row r="48" spans="1:26" ht="14.45" customHeight="1" x14ac:dyDescent="0.25">
      <c r="A48" s="44" t="s">
        <v>41</v>
      </c>
      <c r="B48" s="104" t="s">
        <v>267</v>
      </c>
      <c r="C48" s="122">
        <v>5</v>
      </c>
      <c r="D48" s="122"/>
      <c r="E48" s="122"/>
      <c r="F48" s="122"/>
      <c r="G48" s="122"/>
      <c r="H48" s="62">
        <f>SUM(N48:U48)</f>
        <v>220</v>
      </c>
      <c r="I48" s="109">
        <v>44</v>
      </c>
      <c r="J48" s="66">
        <f>H48-I48</f>
        <v>176</v>
      </c>
      <c r="K48" s="236"/>
      <c r="L48" s="62">
        <v>52</v>
      </c>
      <c r="M48" s="62"/>
      <c r="N48" s="123"/>
      <c r="O48" s="62"/>
      <c r="P48" s="62">
        <v>90</v>
      </c>
      <c r="Q48" s="62">
        <v>78</v>
      </c>
      <c r="R48" s="62">
        <v>52</v>
      </c>
      <c r="S48" s="62"/>
      <c r="T48" s="62"/>
      <c r="U48" s="62"/>
    </row>
    <row r="49" spans="1:26" ht="12" customHeight="1" x14ac:dyDescent="0.25">
      <c r="A49" s="44" t="s">
        <v>226</v>
      </c>
      <c r="B49" s="104" t="s">
        <v>268</v>
      </c>
      <c r="C49" s="122">
        <v>4</v>
      </c>
      <c r="D49" s="122"/>
      <c r="E49" s="122"/>
      <c r="F49" s="122"/>
      <c r="G49" s="122"/>
      <c r="H49" s="62">
        <f t="shared" si="33"/>
        <v>80</v>
      </c>
      <c r="I49" s="109">
        <v>16</v>
      </c>
      <c r="J49" s="66">
        <f>H49-I49</f>
        <v>64</v>
      </c>
      <c r="K49" s="236"/>
      <c r="L49" s="62">
        <v>18</v>
      </c>
      <c r="M49" s="62"/>
      <c r="N49" s="124"/>
      <c r="O49" s="62"/>
      <c r="P49" s="125">
        <v>30</v>
      </c>
      <c r="Q49" s="62">
        <v>50</v>
      </c>
      <c r="R49" s="62"/>
      <c r="S49" s="62"/>
      <c r="T49" s="62"/>
      <c r="U49" s="62"/>
    </row>
    <row r="50" spans="1:26" ht="23.45" customHeight="1" x14ac:dyDescent="0.25">
      <c r="A50" s="44" t="s">
        <v>269</v>
      </c>
      <c r="B50" s="104" t="s">
        <v>272</v>
      </c>
      <c r="C50" s="122"/>
      <c r="D50" s="122"/>
      <c r="E50" s="122">
        <v>5</v>
      </c>
      <c r="F50" s="122"/>
      <c r="G50" s="122"/>
      <c r="H50" s="62">
        <f t="shared" si="33"/>
        <v>80</v>
      </c>
      <c r="I50" s="109">
        <v>16</v>
      </c>
      <c r="J50" s="66">
        <f t="shared" si="34"/>
        <v>64</v>
      </c>
      <c r="K50" s="236"/>
      <c r="L50" s="62">
        <v>18</v>
      </c>
      <c r="M50" s="62"/>
      <c r="N50" s="124"/>
      <c r="O50" s="62"/>
      <c r="P50" s="110"/>
      <c r="Q50" s="62">
        <v>46</v>
      </c>
      <c r="R50" s="62">
        <v>34</v>
      </c>
      <c r="S50" s="62"/>
      <c r="T50" s="62"/>
      <c r="U50" s="62"/>
    </row>
    <row r="51" spans="1:26" ht="23.25" customHeight="1" x14ac:dyDescent="0.25">
      <c r="A51" s="44" t="s">
        <v>270</v>
      </c>
      <c r="B51" s="104" t="s">
        <v>273</v>
      </c>
      <c r="C51" s="122">
        <v>5</v>
      </c>
      <c r="D51" s="122"/>
      <c r="E51" s="122"/>
      <c r="F51" s="122"/>
      <c r="G51" s="122"/>
      <c r="H51" s="62">
        <f t="shared" si="33"/>
        <v>160</v>
      </c>
      <c r="I51" s="109">
        <v>32</v>
      </c>
      <c r="J51" s="66">
        <f t="shared" si="34"/>
        <v>128</v>
      </c>
      <c r="K51" s="236"/>
      <c r="L51" s="62">
        <v>38</v>
      </c>
      <c r="M51" s="62">
        <v>30</v>
      </c>
      <c r="N51" s="124"/>
      <c r="O51" s="62"/>
      <c r="P51" s="110">
        <v>52</v>
      </c>
      <c r="Q51" s="62">
        <v>54</v>
      </c>
      <c r="R51" s="62">
        <v>54</v>
      </c>
      <c r="S51" s="62"/>
      <c r="T51" s="62"/>
      <c r="U51" s="62"/>
    </row>
    <row r="52" spans="1:26" ht="31.9" customHeight="1" x14ac:dyDescent="0.25">
      <c r="A52" s="44" t="s">
        <v>271</v>
      </c>
      <c r="B52" s="104" t="s">
        <v>274</v>
      </c>
      <c r="C52" s="122">
        <v>6</v>
      </c>
      <c r="D52" s="122"/>
      <c r="E52" s="122"/>
      <c r="F52" s="122"/>
      <c r="G52" s="122"/>
      <c r="H52" s="62">
        <f t="shared" si="33"/>
        <v>116</v>
      </c>
      <c r="I52" s="109">
        <v>22</v>
      </c>
      <c r="J52" s="66">
        <f t="shared" si="34"/>
        <v>94</v>
      </c>
      <c r="K52" s="236"/>
      <c r="L52" s="62">
        <v>28</v>
      </c>
      <c r="M52" s="62"/>
      <c r="N52" s="124"/>
      <c r="O52" s="62"/>
      <c r="P52" s="110"/>
      <c r="Q52" s="62"/>
      <c r="R52" s="62">
        <v>44</v>
      </c>
      <c r="S52" s="62">
        <v>72</v>
      </c>
      <c r="T52" s="62"/>
      <c r="U52" s="62"/>
    </row>
    <row r="53" spans="1:26" ht="21.6" customHeight="1" x14ac:dyDescent="0.25">
      <c r="A53" s="44" t="s">
        <v>276</v>
      </c>
      <c r="B53" s="104" t="s">
        <v>275</v>
      </c>
      <c r="C53" s="122">
        <v>6</v>
      </c>
      <c r="D53" s="122"/>
      <c r="E53" s="122"/>
      <c r="F53" s="122"/>
      <c r="G53" s="122"/>
      <c r="H53" s="62">
        <f t="shared" si="33"/>
        <v>90</v>
      </c>
      <c r="I53" s="109">
        <v>18</v>
      </c>
      <c r="J53" s="66">
        <f t="shared" si="34"/>
        <v>72</v>
      </c>
      <c r="K53" s="236"/>
      <c r="L53" s="62">
        <v>20</v>
      </c>
      <c r="M53" s="62"/>
      <c r="N53" s="124"/>
      <c r="O53" s="62"/>
      <c r="P53" s="110"/>
      <c r="Q53" s="62"/>
      <c r="R53" s="62">
        <v>28</v>
      </c>
      <c r="S53" s="62">
        <v>62</v>
      </c>
      <c r="T53" s="62"/>
      <c r="U53" s="62"/>
    </row>
    <row r="54" spans="1:26" ht="13.9" customHeight="1" x14ac:dyDescent="0.25">
      <c r="A54" s="44" t="s">
        <v>277</v>
      </c>
      <c r="B54" s="104" t="s">
        <v>278</v>
      </c>
      <c r="C54" s="122">
        <v>6</v>
      </c>
      <c r="D54" s="122"/>
      <c r="E54" s="122"/>
      <c r="F54" s="122"/>
      <c r="G54" s="122"/>
      <c r="H54" s="62">
        <f t="shared" si="33"/>
        <v>90</v>
      </c>
      <c r="I54" s="109">
        <v>18</v>
      </c>
      <c r="J54" s="66">
        <f t="shared" si="34"/>
        <v>72</v>
      </c>
      <c r="K54" s="236"/>
      <c r="L54" s="62">
        <v>20</v>
      </c>
      <c r="M54" s="62"/>
      <c r="N54" s="126"/>
      <c r="O54" s="62"/>
      <c r="P54" s="110"/>
      <c r="Q54" s="62"/>
      <c r="R54" s="62">
        <v>34</v>
      </c>
      <c r="S54" s="62">
        <v>56</v>
      </c>
      <c r="T54" s="62"/>
      <c r="U54" s="62"/>
    </row>
    <row r="55" spans="1:26" ht="15.6" customHeight="1" x14ac:dyDescent="0.2">
      <c r="A55" s="127" t="s">
        <v>42</v>
      </c>
      <c r="B55" s="128" t="s">
        <v>17</v>
      </c>
      <c r="C55" s="129"/>
      <c r="D55" s="129"/>
      <c r="E55" s="129">
        <v>6</v>
      </c>
      <c r="F55" s="129"/>
      <c r="G55" s="129"/>
      <c r="H55" s="130"/>
      <c r="I55" s="130"/>
      <c r="J55" s="131"/>
      <c r="K55" s="143">
        <f>SUM(P55:U55)</f>
        <v>288</v>
      </c>
      <c r="L55" s="132"/>
      <c r="M55" s="132"/>
      <c r="N55" s="132"/>
      <c r="O55" s="132"/>
      <c r="P55" s="133">
        <v>36</v>
      </c>
      <c r="Q55" s="133">
        <v>144</v>
      </c>
      <c r="R55" s="133">
        <v>36</v>
      </c>
      <c r="S55" s="133">
        <v>72</v>
      </c>
      <c r="T55" s="133"/>
      <c r="U55" s="133"/>
    </row>
    <row r="56" spans="1:26" ht="14.45" customHeight="1" thickBot="1" x14ac:dyDescent="0.25">
      <c r="A56" s="145" t="s">
        <v>157</v>
      </c>
      <c r="B56" s="134" t="s">
        <v>18</v>
      </c>
      <c r="C56" s="244"/>
      <c r="D56" s="244"/>
      <c r="E56" s="244">
        <v>8</v>
      </c>
      <c r="F56" s="244"/>
      <c r="G56" s="244"/>
      <c r="H56" s="136"/>
      <c r="I56" s="136"/>
      <c r="J56" s="245"/>
      <c r="K56" s="246">
        <f>SUM(P56:U56)</f>
        <v>324</v>
      </c>
      <c r="L56" s="135"/>
      <c r="M56" s="135"/>
      <c r="N56" s="135"/>
      <c r="O56" s="135"/>
      <c r="P56" s="135"/>
      <c r="Q56" s="137"/>
      <c r="R56" s="138"/>
      <c r="S56" s="139"/>
      <c r="T56" s="139">
        <v>180</v>
      </c>
      <c r="U56" s="139">
        <v>144</v>
      </c>
    </row>
    <row r="57" spans="1:26" s="141" customFormat="1" ht="14.45" customHeight="1" thickBot="1" x14ac:dyDescent="0.25">
      <c r="A57" s="285"/>
      <c r="B57" s="147"/>
      <c r="C57" s="286"/>
      <c r="D57" s="286"/>
      <c r="E57" s="286"/>
      <c r="F57" s="286"/>
      <c r="G57" s="286"/>
      <c r="H57" s="251"/>
      <c r="I57" s="251"/>
      <c r="J57" s="281"/>
      <c r="K57" s="246"/>
      <c r="L57" s="287"/>
      <c r="M57" s="287"/>
      <c r="N57" s="287"/>
      <c r="O57" s="287"/>
      <c r="P57" s="287"/>
      <c r="Q57" s="140"/>
      <c r="R57" s="288"/>
      <c r="S57" s="140"/>
      <c r="T57" s="140"/>
      <c r="U57" s="140"/>
      <c r="V57" s="329"/>
      <c r="W57" s="329"/>
      <c r="X57" s="329"/>
      <c r="Y57" s="329"/>
      <c r="Z57" s="329"/>
    </row>
    <row r="58" spans="1:26" s="121" customFormat="1" ht="40.5" customHeight="1" thickBot="1" x14ac:dyDescent="0.25">
      <c r="A58" s="290" t="s">
        <v>43</v>
      </c>
      <c r="B58" s="117" t="s">
        <v>281</v>
      </c>
      <c r="C58" s="117">
        <v>8</v>
      </c>
      <c r="D58" s="117"/>
      <c r="E58" s="117">
        <v>2</v>
      </c>
      <c r="F58" s="117"/>
      <c r="G58" s="117"/>
      <c r="H58" s="120">
        <f>SUM(H59:H61)+H64</f>
        <v>240</v>
      </c>
      <c r="I58" s="120">
        <f t="shared" ref="I58:J58" si="42">SUM(I59:I63)</f>
        <v>48</v>
      </c>
      <c r="J58" s="142">
        <f t="shared" si="42"/>
        <v>192</v>
      </c>
      <c r="K58" s="120">
        <f t="shared" ref="K58:U58" si="43">SUM(K59:K63)</f>
        <v>72</v>
      </c>
      <c r="L58" s="120">
        <f t="shared" si="43"/>
        <v>54</v>
      </c>
      <c r="M58" s="291">
        <f t="shared" si="43"/>
        <v>20</v>
      </c>
      <c r="N58" s="291">
        <f t="shared" ref="N58:O58" si="44">SUM(N59:N63)</f>
        <v>0</v>
      </c>
      <c r="O58" s="291">
        <f t="shared" si="44"/>
        <v>0</v>
      </c>
      <c r="P58" s="291">
        <f t="shared" si="43"/>
        <v>0</v>
      </c>
      <c r="Q58" s="291">
        <f t="shared" si="43"/>
        <v>30</v>
      </c>
      <c r="R58" s="120">
        <f t="shared" si="43"/>
        <v>30</v>
      </c>
      <c r="S58" s="120">
        <f>SUM(S59:S63)</f>
        <v>12</v>
      </c>
      <c r="T58" s="120">
        <f t="shared" si="43"/>
        <v>138</v>
      </c>
      <c r="U58" s="120">
        <f t="shared" si="43"/>
        <v>102</v>
      </c>
      <c r="V58" s="337"/>
      <c r="W58" s="337"/>
      <c r="X58" s="337"/>
      <c r="Y58" s="337"/>
      <c r="Z58" s="337"/>
    </row>
    <row r="59" spans="1:26" ht="15" customHeight="1" x14ac:dyDescent="0.25">
      <c r="A59" s="65" t="s">
        <v>44</v>
      </c>
      <c r="B59" s="99" t="s">
        <v>282</v>
      </c>
      <c r="C59" s="122">
        <v>5</v>
      </c>
      <c r="D59" s="122"/>
      <c r="E59" s="122"/>
      <c r="F59" s="122"/>
      <c r="G59" s="122"/>
      <c r="H59" s="62">
        <f t="shared" ref="H59:H74" si="45">SUM(N59:U59)</f>
        <v>60</v>
      </c>
      <c r="I59" s="62">
        <v>12</v>
      </c>
      <c r="J59" s="86">
        <f t="shared" si="34"/>
        <v>48</v>
      </c>
      <c r="K59" s="236"/>
      <c r="L59" s="62">
        <v>14</v>
      </c>
      <c r="M59" s="62"/>
      <c r="N59" s="124"/>
      <c r="O59" s="62"/>
      <c r="P59" s="62"/>
      <c r="Q59" s="289">
        <v>30</v>
      </c>
      <c r="R59" s="62">
        <v>30</v>
      </c>
      <c r="S59" s="62"/>
      <c r="T59" s="62"/>
      <c r="U59" s="62"/>
    </row>
    <row r="60" spans="1:26" ht="26.45" customHeight="1" x14ac:dyDescent="0.25">
      <c r="A60" s="65" t="s">
        <v>279</v>
      </c>
      <c r="B60" s="104" t="s">
        <v>283</v>
      </c>
      <c r="C60" s="122">
        <v>8</v>
      </c>
      <c r="D60" s="122"/>
      <c r="E60" s="122"/>
      <c r="F60" s="122"/>
      <c r="G60" s="122"/>
      <c r="H60" s="62">
        <f t="shared" si="45"/>
        <v>90</v>
      </c>
      <c r="I60" s="62">
        <v>18</v>
      </c>
      <c r="J60" s="66">
        <f t="shared" si="34"/>
        <v>72</v>
      </c>
      <c r="K60" s="236"/>
      <c r="L60" s="62">
        <v>20</v>
      </c>
      <c r="M60" s="62"/>
      <c r="N60" s="124"/>
      <c r="O60" s="62"/>
      <c r="P60" s="62"/>
      <c r="Q60" s="110"/>
      <c r="R60" s="62"/>
      <c r="S60" s="110">
        <v>12</v>
      </c>
      <c r="T60" s="62">
        <v>48</v>
      </c>
      <c r="U60" s="62">
        <v>30</v>
      </c>
    </row>
    <row r="61" spans="1:26" ht="14.45" customHeight="1" x14ac:dyDescent="0.25">
      <c r="A61" s="65" t="s">
        <v>280</v>
      </c>
      <c r="B61" s="104" t="s">
        <v>227</v>
      </c>
      <c r="C61" s="122">
        <v>8</v>
      </c>
      <c r="D61" s="122"/>
      <c r="E61" s="122"/>
      <c r="F61" s="122"/>
      <c r="G61" s="122"/>
      <c r="H61" s="62">
        <f t="shared" si="45"/>
        <v>90</v>
      </c>
      <c r="I61" s="62">
        <v>18</v>
      </c>
      <c r="J61" s="66">
        <f t="shared" si="34"/>
        <v>72</v>
      </c>
      <c r="K61" s="236"/>
      <c r="L61" s="62">
        <v>20</v>
      </c>
      <c r="M61" s="62">
        <v>20</v>
      </c>
      <c r="N61" s="124"/>
      <c r="O61" s="62"/>
      <c r="P61" s="62"/>
      <c r="R61" s="62"/>
      <c r="S61" s="110"/>
      <c r="T61" s="62">
        <v>54</v>
      </c>
      <c r="U61" s="62">
        <v>36</v>
      </c>
    </row>
    <row r="62" spans="1:26" ht="12" customHeight="1" x14ac:dyDescent="0.2">
      <c r="A62" s="144" t="s">
        <v>212</v>
      </c>
      <c r="B62" s="128" t="s">
        <v>17</v>
      </c>
      <c r="C62" s="129"/>
      <c r="D62" s="129"/>
      <c r="E62" s="129">
        <v>7</v>
      </c>
      <c r="F62" s="129"/>
      <c r="G62" s="129"/>
      <c r="H62" s="130">
        <f t="shared" si="45"/>
        <v>36</v>
      </c>
      <c r="I62" s="132"/>
      <c r="J62" s="66"/>
      <c r="K62" s="143">
        <f>SUM(P62:U62)</f>
        <v>36</v>
      </c>
      <c r="L62" s="132"/>
      <c r="M62" s="132"/>
      <c r="N62" s="132"/>
      <c r="O62" s="132"/>
      <c r="P62" s="133"/>
      <c r="Q62" s="133"/>
      <c r="R62" s="133"/>
      <c r="S62" s="133"/>
      <c r="T62" s="133">
        <v>36</v>
      </c>
      <c r="U62" s="133"/>
    </row>
    <row r="63" spans="1:26" ht="13.5" customHeight="1" x14ac:dyDescent="0.2">
      <c r="A63" s="145" t="s">
        <v>45</v>
      </c>
      <c r="B63" s="146" t="s">
        <v>19</v>
      </c>
      <c r="C63" s="368"/>
      <c r="D63" s="368"/>
      <c r="E63" s="368">
        <v>8</v>
      </c>
      <c r="F63" s="368"/>
      <c r="G63" s="368"/>
      <c r="H63" s="369">
        <f t="shared" si="45"/>
        <v>36</v>
      </c>
      <c r="I63" s="369"/>
      <c r="J63" s="66"/>
      <c r="K63" s="143">
        <f>SUM(P63:U63)</f>
        <v>36</v>
      </c>
      <c r="L63" s="369"/>
      <c r="M63" s="369"/>
      <c r="N63" s="369"/>
      <c r="O63" s="369"/>
      <c r="P63" s="167"/>
      <c r="Q63" s="167"/>
      <c r="R63" s="167"/>
      <c r="S63" s="167"/>
      <c r="T63" s="167"/>
      <c r="U63" s="167">
        <v>36</v>
      </c>
    </row>
    <row r="64" spans="1:26" s="141" customFormat="1" ht="11.45" customHeight="1" thickBot="1" x14ac:dyDescent="0.25">
      <c r="A64" s="285"/>
      <c r="B64" s="147"/>
      <c r="C64" s="293"/>
      <c r="D64" s="293"/>
      <c r="E64" s="293"/>
      <c r="F64" s="293"/>
      <c r="G64" s="293"/>
      <c r="H64" s="140"/>
      <c r="I64" s="140"/>
      <c r="J64" s="367"/>
      <c r="K64" s="294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329"/>
      <c r="W64" s="329"/>
      <c r="X64" s="329"/>
      <c r="Y64" s="329"/>
      <c r="Z64" s="329"/>
    </row>
    <row r="65" spans="1:27" ht="25.15" customHeight="1" thickBot="1" x14ac:dyDescent="0.25">
      <c r="A65" s="290" t="s">
        <v>46</v>
      </c>
      <c r="B65" s="117" t="s">
        <v>286</v>
      </c>
      <c r="C65" s="117">
        <v>8</v>
      </c>
      <c r="D65" s="117"/>
      <c r="E65" s="117">
        <v>4</v>
      </c>
      <c r="F65" s="117"/>
      <c r="G65" s="117"/>
      <c r="H65" s="120">
        <f>SUM(H66:H69)+H72</f>
        <v>246</v>
      </c>
      <c r="I65" s="142">
        <f t="shared" ref="I65:U65" si="46">SUM(I66:I69)</f>
        <v>48</v>
      </c>
      <c r="J65" s="142">
        <f t="shared" si="34"/>
        <v>198</v>
      </c>
      <c r="K65" s="142">
        <f>SUM(K66:K71)</f>
        <v>72</v>
      </c>
      <c r="L65" s="142">
        <f t="shared" si="46"/>
        <v>50</v>
      </c>
      <c r="M65" s="142">
        <f t="shared" si="46"/>
        <v>0</v>
      </c>
      <c r="N65" s="142">
        <f t="shared" ref="N65" si="47">SUM(N66:N71)</f>
        <v>0</v>
      </c>
      <c r="O65" s="142">
        <f t="shared" si="46"/>
        <v>0</v>
      </c>
      <c r="P65" s="120">
        <f t="shared" si="46"/>
        <v>0</v>
      </c>
      <c r="Q65" s="120">
        <f t="shared" si="46"/>
        <v>0</v>
      </c>
      <c r="R65" s="120">
        <f t="shared" si="46"/>
        <v>0</v>
      </c>
      <c r="S65" s="120">
        <f t="shared" si="46"/>
        <v>0</v>
      </c>
      <c r="T65" s="120">
        <f>SUM(T66:T69)</f>
        <v>174</v>
      </c>
      <c r="U65" s="292">
        <f t="shared" si="46"/>
        <v>72</v>
      </c>
    </row>
    <row r="66" spans="1:27" ht="28.15" customHeight="1" x14ac:dyDescent="0.25">
      <c r="A66" s="148" t="s">
        <v>47</v>
      </c>
      <c r="B66" s="99" t="s">
        <v>287</v>
      </c>
      <c r="C66" s="122"/>
      <c r="D66" s="122"/>
      <c r="E66" s="122">
        <v>7</v>
      </c>
      <c r="F66" s="122"/>
      <c r="G66" s="122"/>
      <c r="H66" s="62">
        <f t="shared" si="45"/>
        <v>60</v>
      </c>
      <c r="I66" s="62">
        <v>12</v>
      </c>
      <c r="J66" s="86">
        <f t="shared" si="34"/>
        <v>48</v>
      </c>
      <c r="K66" s="236"/>
      <c r="L66" s="62">
        <v>14</v>
      </c>
      <c r="M66" s="62"/>
      <c r="N66" s="124"/>
      <c r="O66" s="62"/>
      <c r="P66" s="62"/>
      <c r="Q66" s="62"/>
      <c r="R66" s="62"/>
      <c r="S66" s="62"/>
      <c r="T66" s="62">
        <v>60</v>
      </c>
      <c r="U66" s="62"/>
    </row>
    <row r="67" spans="1:27" ht="22.15" customHeight="1" x14ac:dyDescent="0.25">
      <c r="A67" s="148" t="s">
        <v>252</v>
      </c>
      <c r="B67" s="104" t="s">
        <v>288</v>
      </c>
      <c r="C67" s="122">
        <v>7</v>
      </c>
      <c r="D67" s="122"/>
      <c r="E67" s="122"/>
      <c r="F67" s="122"/>
      <c r="G67" s="122"/>
      <c r="H67" s="62">
        <f>SUM(N67:U67)</f>
        <v>60</v>
      </c>
      <c r="I67" s="62">
        <v>12</v>
      </c>
      <c r="J67" s="66">
        <f t="shared" si="34"/>
        <v>48</v>
      </c>
      <c r="K67" s="236"/>
      <c r="L67" s="62">
        <v>14</v>
      </c>
      <c r="M67" s="62"/>
      <c r="N67" s="124"/>
      <c r="O67" s="62"/>
      <c r="P67" s="62"/>
      <c r="Q67" s="62"/>
      <c r="R67" s="62"/>
      <c r="S67" s="110"/>
      <c r="T67" s="67">
        <v>60</v>
      </c>
      <c r="U67" s="62"/>
    </row>
    <row r="68" spans="1:27" ht="13.5" customHeight="1" x14ac:dyDescent="0.25">
      <c r="A68" s="148" t="s">
        <v>285</v>
      </c>
      <c r="B68" s="104" t="s">
        <v>289</v>
      </c>
      <c r="C68" s="122"/>
      <c r="D68" s="122"/>
      <c r="E68" s="122">
        <v>8</v>
      </c>
      <c r="F68" s="122"/>
      <c r="G68" s="122"/>
      <c r="H68" s="62">
        <f t="shared" si="45"/>
        <v>66</v>
      </c>
      <c r="I68" s="62">
        <v>12</v>
      </c>
      <c r="J68" s="66">
        <f t="shared" si="34"/>
        <v>54</v>
      </c>
      <c r="K68" s="236"/>
      <c r="L68" s="62">
        <v>16</v>
      </c>
      <c r="M68" s="62"/>
      <c r="N68" s="124"/>
      <c r="O68" s="62"/>
      <c r="P68" s="62" t="s">
        <v>89</v>
      </c>
      <c r="Q68" s="62"/>
      <c r="R68" s="62"/>
      <c r="S68" s="62"/>
      <c r="T68" s="62">
        <v>30</v>
      </c>
      <c r="U68" s="62">
        <v>36</v>
      </c>
    </row>
    <row r="69" spans="1:27" ht="13.5" customHeight="1" x14ac:dyDescent="0.25">
      <c r="A69" s="148" t="s">
        <v>290</v>
      </c>
      <c r="B69" s="104" t="s">
        <v>291</v>
      </c>
      <c r="C69" s="122">
        <v>8</v>
      </c>
      <c r="D69" s="122"/>
      <c r="E69" s="122"/>
      <c r="F69" s="122"/>
      <c r="G69" s="122"/>
      <c r="H69" s="62">
        <f t="shared" si="45"/>
        <v>60</v>
      </c>
      <c r="I69" s="62">
        <v>12</v>
      </c>
      <c r="J69" s="66">
        <f t="shared" si="34"/>
        <v>48</v>
      </c>
      <c r="K69" s="236"/>
      <c r="L69" s="62">
        <v>6</v>
      </c>
      <c r="M69" s="62"/>
      <c r="N69" s="124"/>
      <c r="O69" s="62"/>
      <c r="P69" s="62"/>
      <c r="Q69" s="62"/>
      <c r="R69" s="62"/>
      <c r="T69" s="62">
        <v>24</v>
      </c>
      <c r="U69" s="62">
        <v>36</v>
      </c>
    </row>
    <row r="70" spans="1:27" ht="13.5" customHeight="1" x14ac:dyDescent="0.25">
      <c r="A70" s="149" t="s">
        <v>313</v>
      </c>
      <c r="B70" s="150" t="s">
        <v>17</v>
      </c>
      <c r="C70" s="151"/>
      <c r="D70" s="151"/>
      <c r="E70" s="151">
        <v>7</v>
      </c>
      <c r="F70" s="151"/>
      <c r="G70" s="151"/>
      <c r="H70" s="243">
        <f t="shared" si="45"/>
        <v>36</v>
      </c>
      <c r="I70" s="132"/>
      <c r="J70" s="131"/>
      <c r="K70" s="143">
        <f>SUM(O70:U70)</f>
        <v>36</v>
      </c>
      <c r="L70" s="132"/>
      <c r="M70" s="132"/>
      <c r="N70" s="152"/>
      <c r="O70" s="132"/>
      <c r="P70" s="153"/>
      <c r="Q70" s="154"/>
      <c r="R70" s="154"/>
      <c r="S70" s="154"/>
      <c r="T70" s="154">
        <v>36</v>
      </c>
      <c r="U70" s="154"/>
    </row>
    <row r="71" spans="1:27" ht="13.5" customHeight="1" x14ac:dyDescent="0.2">
      <c r="A71" s="155" t="s">
        <v>205</v>
      </c>
      <c r="B71" s="156" t="s">
        <v>19</v>
      </c>
      <c r="C71" s="157"/>
      <c r="D71" s="157"/>
      <c r="E71" s="157">
        <v>8</v>
      </c>
      <c r="F71" s="157"/>
      <c r="G71" s="157"/>
      <c r="H71" s="136">
        <f t="shared" si="45"/>
        <v>36</v>
      </c>
      <c r="I71" s="136"/>
      <c r="J71" s="158"/>
      <c r="K71" s="143">
        <f>SUM(O71:U71)</f>
        <v>36</v>
      </c>
      <c r="L71" s="136"/>
      <c r="M71" s="136"/>
      <c r="N71" s="136"/>
      <c r="O71" s="136"/>
      <c r="P71" s="159"/>
      <c r="Q71" s="160"/>
      <c r="R71" s="160"/>
      <c r="S71" s="160"/>
      <c r="T71" s="160"/>
      <c r="U71" s="160">
        <v>36</v>
      </c>
    </row>
    <row r="72" spans="1:27" s="141" customFormat="1" ht="13.5" customHeight="1" thickBot="1" x14ac:dyDescent="0.25">
      <c r="A72" s="285"/>
      <c r="B72" s="147"/>
      <c r="C72" s="286"/>
      <c r="D72" s="286"/>
      <c r="E72" s="286"/>
      <c r="F72" s="286"/>
      <c r="G72" s="286"/>
      <c r="H72" s="251"/>
      <c r="I72" s="251"/>
      <c r="J72" s="281"/>
      <c r="K72" s="246"/>
      <c r="L72" s="251"/>
      <c r="M72" s="251"/>
      <c r="N72" s="251"/>
      <c r="O72" s="251"/>
      <c r="P72" s="295"/>
      <c r="Q72" s="295"/>
      <c r="R72" s="295"/>
      <c r="S72" s="295"/>
      <c r="T72" s="295"/>
      <c r="U72" s="295"/>
      <c r="V72" s="329"/>
      <c r="W72" s="329"/>
      <c r="X72" s="329"/>
      <c r="Y72" s="329"/>
      <c r="Z72" s="329"/>
    </row>
    <row r="73" spans="1:27" s="121" customFormat="1" ht="24.75" customHeight="1" thickBot="1" x14ac:dyDescent="0.25">
      <c r="A73" s="296" t="s">
        <v>284</v>
      </c>
      <c r="B73" s="297" t="s">
        <v>65</v>
      </c>
      <c r="C73" s="117">
        <v>6</v>
      </c>
      <c r="D73" s="117"/>
      <c r="E73" s="117">
        <v>2</v>
      </c>
      <c r="F73" s="117"/>
      <c r="G73" s="117"/>
      <c r="H73" s="120">
        <f>H74+H78</f>
        <v>360</v>
      </c>
      <c r="I73" s="120">
        <f>SUM(I74:I77)</f>
        <v>72</v>
      </c>
      <c r="J73" s="120">
        <f>SUM(J74:J74)</f>
        <v>288</v>
      </c>
      <c r="K73" s="120">
        <f t="shared" ref="K73:U73" si="48">SUM(K74:K77)</f>
        <v>144</v>
      </c>
      <c r="L73" s="120">
        <f t="shared" si="48"/>
        <v>86</v>
      </c>
      <c r="M73" s="120">
        <f t="shared" si="48"/>
        <v>0</v>
      </c>
      <c r="N73" s="142">
        <f t="shared" si="48"/>
        <v>0</v>
      </c>
      <c r="O73" s="142">
        <f t="shared" si="48"/>
        <v>0</v>
      </c>
      <c r="P73" s="142">
        <f t="shared" si="48"/>
        <v>0</v>
      </c>
      <c r="Q73" s="142">
        <f t="shared" si="48"/>
        <v>64</v>
      </c>
      <c r="R73" s="142">
        <f t="shared" si="48"/>
        <v>142</v>
      </c>
      <c r="S73" s="142">
        <f t="shared" si="48"/>
        <v>298</v>
      </c>
      <c r="T73" s="142">
        <f t="shared" si="48"/>
        <v>0</v>
      </c>
      <c r="U73" s="298">
        <f t="shared" si="48"/>
        <v>0</v>
      </c>
      <c r="V73" s="337"/>
      <c r="W73" s="337"/>
      <c r="X73" s="337"/>
      <c r="Y73" s="337"/>
      <c r="Z73" s="337"/>
    </row>
    <row r="74" spans="1:27" ht="21.75" customHeight="1" x14ac:dyDescent="0.2">
      <c r="A74" s="148" t="s">
        <v>298</v>
      </c>
      <c r="B74" s="99" t="s">
        <v>229</v>
      </c>
      <c r="C74" s="122">
        <v>5</v>
      </c>
      <c r="D74" s="122"/>
      <c r="E74" s="122"/>
      <c r="F74" s="122"/>
      <c r="G74" s="122"/>
      <c r="H74" s="62">
        <f t="shared" si="45"/>
        <v>360</v>
      </c>
      <c r="I74" s="62">
        <v>72</v>
      </c>
      <c r="J74" s="62">
        <f>H74-I74</f>
        <v>288</v>
      </c>
      <c r="K74" s="235"/>
      <c r="L74" s="62">
        <v>86</v>
      </c>
      <c r="M74" s="62"/>
      <c r="N74" s="102"/>
      <c r="O74" s="62"/>
      <c r="P74" s="62"/>
      <c r="Q74" s="63">
        <v>64</v>
      </c>
      <c r="R74" s="63">
        <v>106</v>
      </c>
      <c r="S74" s="63">
        <v>190</v>
      </c>
      <c r="T74" s="162"/>
      <c r="U74" s="63"/>
    </row>
    <row r="75" spans="1:27" ht="1.9" customHeight="1" x14ac:dyDescent="0.2">
      <c r="A75" s="148"/>
      <c r="B75" s="99"/>
      <c r="C75" s="122"/>
      <c r="D75" s="122"/>
      <c r="E75" s="122"/>
      <c r="F75" s="122"/>
      <c r="G75" s="122"/>
      <c r="H75" s="62"/>
      <c r="I75" s="62"/>
      <c r="J75" s="62"/>
      <c r="K75" s="235"/>
      <c r="L75" s="62"/>
      <c r="M75" s="62"/>
      <c r="N75" s="102"/>
      <c r="O75" s="62"/>
      <c r="P75" s="62"/>
      <c r="Q75" s="63"/>
      <c r="R75" s="63"/>
      <c r="S75" s="63"/>
      <c r="T75" s="162"/>
      <c r="U75" s="63"/>
    </row>
    <row r="76" spans="1:27" ht="11.25" customHeight="1" x14ac:dyDescent="0.2">
      <c r="A76" s="163" t="s">
        <v>299</v>
      </c>
      <c r="B76" s="88" t="s">
        <v>17</v>
      </c>
      <c r="C76" s="122"/>
      <c r="D76" s="122"/>
      <c r="E76" s="122">
        <v>5</v>
      </c>
      <c r="F76" s="122"/>
      <c r="G76" s="122"/>
      <c r="H76" s="62">
        <f>I76+J76</f>
        <v>36</v>
      </c>
      <c r="I76" s="62"/>
      <c r="J76" s="62">
        <f>SUM(O76:U76)</f>
        <v>36</v>
      </c>
      <c r="K76" s="235">
        <f>SUM(P76:U76)</f>
        <v>36</v>
      </c>
      <c r="L76" s="62"/>
      <c r="M76" s="62"/>
      <c r="N76" s="102"/>
      <c r="O76" s="62"/>
      <c r="P76" s="164"/>
      <c r="Q76" s="164"/>
      <c r="R76" s="164">
        <v>36</v>
      </c>
      <c r="S76" s="164"/>
      <c r="T76" s="165"/>
      <c r="U76" s="166"/>
      <c r="AA76" s="32" t="s">
        <v>260</v>
      </c>
    </row>
    <row r="77" spans="1:27" ht="10.5" customHeight="1" x14ac:dyDescent="0.2">
      <c r="A77" s="163" t="s">
        <v>296</v>
      </c>
      <c r="B77" s="88" t="s">
        <v>19</v>
      </c>
      <c r="C77" s="89"/>
      <c r="D77" s="89"/>
      <c r="E77" s="89">
        <v>6</v>
      </c>
      <c r="F77" s="89"/>
      <c r="G77" s="89"/>
      <c r="H77" s="62">
        <f>I77+J77</f>
        <v>108</v>
      </c>
      <c r="I77" s="67"/>
      <c r="J77" s="62">
        <f>SUM(O77:U77)</f>
        <v>108</v>
      </c>
      <c r="K77" s="235">
        <f>SUM(P77:U77)</f>
        <v>108</v>
      </c>
      <c r="L77" s="67"/>
      <c r="M77" s="67"/>
      <c r="N77" s="161"/>
      <c r="O77" s="67"/>
      <c r="P77" s="167"/>
      <c r="Q77" s="167"/>
      <c r="R77" s="167"/>
      <c r="S77" s="167">
        <v>108</v>
      </c>
      <c r="T77" s="167"/>
      <c r="U77" s="167"/>
    </row>
    <row r="78" spans="1:27" ht="10.5" customHeight="1" thickBot="1" x14ac:dyDescent="0.25">
      <c r="A78" s="309"/>
      <c r="B78" s="36"/>
      <c r="C78" s="286"/>
      <c r="D78" s="286"/>
      <c r="E78" s="286"/>
      <c r="F78" s="286"/>
      <c r="G78" s="286"/>
      <c r="H78" s="248"/>
      <c r="I78" s="73"/>
      <c r="J78" s="248"/>
      <c r="K78" s="310"/>
      <c r="L78" s="73"/>
      <c r="M78" s="73"/>
      <c r="N78" s="238"/>
      <c r="O78" s="73"/>
      <c r="P78" s="238"/>
      <c r="Q78" s="238"/>
      <c r="R78" s="238"/>
      <c r="S78" s="238"/>
      <c r="T78" s="238"/>
      <c r="U78" s="238"/>
    </row>
    <row r="79" spans="1:27" s="169" customFormat="1" ht="11.25" customHeight="1" thickBot="1" x14ac:dyDescent="0.25">
      <c r="A79" s="313"/>
      <c r="B79" s="314" t="s">
        <v>314</v>
      </c>
      <c r="C79" s="315">
        <f t="shared" ref="C79:G79" si="49">C35+C46+C31+C25+C7</f>
        <v>21</v>
      </c>
      <c r="D79" s="315">
        <f t="shared" si="49"/>
        <v>5</v>
      </c>
      <c r="E79" s="315">
        <f t="shared" si="49"/>
        <v>30</v>
      </c>
      <c r="F79" s="315">
        <f t="shared" si="49"/>
        <v>0</v>
      </c>
      <c r="G79" s="315">
        <f t="shared" si="49"/>
        <v>0</v>
      </c>
      <c r="H79" s="315">
        <f>H35+H46+H31+H25+H7</f>
        <v>4500</v>
      </c>
      <c r="I79" s="315">
        <f>I35+I46+I31+I25+I7</f>
        <v>652</v>
      </c>
      <c r="J79" s="315">
        <f>J35+J46+J31+J25+J7</f>
        <v>3848</v>
      </c>
      <c r="K79" s="315">
        <f>K35+K46+K31+K25+K7</f>
        <v>900</v>
      </c>
      <c r="L79" s="315">
        <f>L35+L46+L31+L25+L7</f>
        <v>1196</v>
      </c>
      <c r="M79" s="316"/>
      <c r="N79" s="316">
        <f t="shared" ref="N79:T79" si="50">N84</f>
        <v>612</v>
      </c>
      <c r="O79" s="316">
        <f t="shared" si="50"/>
        <v>864</v>
      </c>
      <c r="P79" s="316">
        <f t="shared" si="50"/>
        <v>576</v>
      </c>
      <c r="Q79" s="316">
        <f t="shared" si="50"/>
        <v>684</v>
      </c>
      <c r="R79" s="316">
        <f t="shared" si="50"/>
        <v>504</v>
      </c>
      <c r="S79" s="316">
        <f t="shared" si="50"/>
        <v>684</v>
      </c>
      <c r="T79" s="316">
        <f t="shared" si="50"/>
        <v>360</v>
      </c>
      <c r="U79" s="317">
        <f>U84</f>
        <v>216</v>
      </c>
      <c r="V79" s="338"/>
      <c r="W79" s="338"/>
      <c r="X79" s="338"/>
      <c r="Y79" s="338"/>
      <c r="Z79" s="338"/>
    </row>
    <row r="80" spans="1:27" s="234" customFormat="1" ht="13.9" customHeight="1" x14ac:dyDescent="0.2">
      <c r="A80" s="231" t="s">
        <v>319</v>
      </c>
      <c r="B80" s="311" t="s">
        <v>320</v>
      </c>
      <c r="C80" s="233"/>
      <c r="D80" s="233"/>
      <c r="E80" s="233"/>
      <c r="F80" s="233"/>
      <c r="G80" s="233"/>
      <c r="H80" s="312">
        <v>180</v>
      </c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38"/>
      <c r="W80" s="338"/>
      <c r="X80" s="338"/>
      <c r="Y80" s="338"/>
      <c r="Z80" s="338"/>
    </row>
    <row r="81" spans="1:26" s="234" customFormat="1" ht="13.9" customHeight="1" x14ac:dyDescent="0.2">
      <c r="A81" s="231" t="s">
        <v>321</v>
      </c>
      <c r="B81" s="232" t="s">
        <v>322</v>
      </c>
      <c r="C81" s="233"/>
      <c r="D81" s="233"/>
      <c r="E81" s="233"/>
      <c r="F81" s="233"/>
      <c r="G81" s="233"/>
      <c r="H81" s="174">
        <f>SUM(O85:U85)+SUM(O86:U86)</f>
        <v>900</v>
      </c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338"/>
      <c r="W81" s="338"/>
      <c r="X81" s="338"/>
      <c r="Y81" s="338"/>
      <c r="Z81" s="338"/>
    </row>
    <row r="82" spans="1:26" s="175" customFormat="1" ht="10.5" x14ac:dyDescent="0.15">
      <c r="A82" s="170" t="s">
        <v>49</v>
      </c>
      <c r="B82" s="171" t="s">
        <v>51</v>
      </c>
      <c r="C82" s="172"/>
      <c r="D82" s="172"/>
      <c r="E82" s="172"/>
      <c r="F82" s="172"/>
      <c r="G82" s="172"/>
      <c r="H82" s="173">
        <v>144</v>
      </c>
      <c r="I82" s="173"/>
      <c r="J82" s="173"/>
      <c r="K82" s="173"/>
      <c r="L82" s="173" t="s">
        <v>160</v>
      </c>
      <c r="M82" s="173"/>
      <c r="N82" s="173">
        <f t="shared" ref="N82:S82" si="51">N84/N83</f>
        <v>36</v>
      </c>
      <c r="O82" s="173">
        <f t="shared" si="51"/>
        <v>39.272727272727273</v>
      </c>
      <c r="P82" s="173">
        <f t="shared" si="51"/>
        <v>36</v>
      </c>
      <c r="Q82" s="173">
        <f t="shared" si="51"/>
        <v>36</v>
      </c>
      <c r="R82" s="173">
        <f t="shared" si="51"/>
        <v>36</v>
      </c>
      <c r="S82" s="173">
        <f t="shared" si="51"/>
        <v>36</v>
      </c>
      <c r="T82" s="173">
        <f>T84/T83</f>
        <v>36</v>
      </c>
      <c r="U82" s="173">
        <f>U84/U83</f>
        <v>36</v>
      </c>
      <c r="V82" s="338"/>
      <c r="W82" s="338"/>
      <c r="X82" s="338"/>
      <c r="Y82" s="338"/>
      <c r="Z82" s="338"/>
    </row>
    <row r="83" spans="1:26" s="175" customFormat="1" ht="13.5" customHeight="1" thickBot="1" x14ac:dyDescent="0.25">
      <c r="A83" s="299" t="s">
        <v>50</v>
      </c>
      <c r="B83" s="300" t="s">
        <v>52</v>
      </c>
      <c r="C83" s="301"/>
      <c r="D83" s="301"/>
      <c r="E83" s="301"/>
      <c r="F83" s="301"/>
      <c r="G83" s="301"/>
      <c r="H83" s="241">
        <v>216</v>
      </c>
      <c r="I83" s="415" t="s">
        <v>261</v>
      </c>
      <c r="J83" s="416"/>
      <c r="K83" s="416"/>
      <c r="L83" s="416"/>
      <c r="M83" s="417"/>
      <c r="N83" s="176">
        <v>17</v>
      </c>
      <c r="O83" s="176">
        <v>22</v>
      </c>
      <c r="P83" s="176">
        <v>16</v>
      </c>
      <c r="Q83" s="176">
        <v>19</v>
      </c>
      <c r="R83" s="176">
        <v>14</v>
      </c>
      <c r="S83" s="176">
        <v>19</v>
      </c>
      <c r="T83" s="176">
        <v>10</v>
      </c>
      <c r="U83" s="176">
        <v>6</v>
      </c>
      <c r="V83" s="338">
        <f>SUM(N83:U83)</f>
        <v>123</v>
      </c>
      <c r="W83" s="338"/>
      <c r="X83" s="338"/>
      <c r="Y83" s="338"/>
      <c r="Z83" s="338"/>
    </row>
    <row r="84" spans="1:26" s="175" customFormat="1" ht="18" customHeight="1" thickBot="1" x14ac:dyDescent="0.25">
      <c r="A84" s="305"/>
      <c r="B84" s="306" t="s">
        <v>48</v>
      </c>
      <c r="C84" s="307"/>
      <c r="D84" s="307"/>
      <c r="E84" s="307"/>
      <c r="F84" s="307"/>
      <c r="G84" s="307"/>
      <c r="H84" s="308">
        <f>SUM(H79:H83)</f>
        <v>5940</v>
      </c>
      <c r="I84" s="418" t="s">
        <v>48</v>
      </c>
      <c r="J84" s="407" t="s">
        <v>53</v>
      </c>
      <c r="K84" s="407"/>
      <c r="L84" s="407"/>
      <c r="M84" s="407"/>
      <c r="N84" s="173">
        <f>N7</f>
        <v>612</v>
      </c>
      <c r="O84" s="173">
        <f>O7</f>
        <v>864</v>
      </c>
      <c r="P84" s="173">
        <f t="shared" ref="P84:U84" si="52">P74+P75+SUM(P66:P69)+SUM(P59:P61)+SUM(P48:P54)+P35+P31+P25</f>
        <v>576</v>
      </c>
      <c r="Q84" s="173">
        <f t="shared" si="52"/>
        <v>684</v>
      </c>
      <c r="R84" s="173">
        <f t="shared" si="52"/>
        <v>504</v>
      </c>
      <c r="S84" s="173">
        <f t="shared" si="52"/>
        <v>684</v>
      </c>
      <c r="T84" s="173">
        <f t="shared" si="52"/>
        <v>360</v>
      </c>
      <c r="U84" s="173">
        <f t="shared" si="52"/>
        <v>216</v>
      </c>
      <c r="V84" s="338"/>
      <c r="W84" s="338"/>
      <c r="X84" s="338"/>
      <c r="Y84" s="338"/>
      <c r="Z84" s="338"/>
    </row>
    <row r="85" spans="1:26" s="175" customFormat="1" ht="11.25" customHeight="1" x14ac:dyDescent="0.2">
      <c r="A85" s="302"/>
      <c r="B85" s="303"/>
      <c r="C85" s="304"/>
      <c r="D85" s="304"/>
      <c r="E85" s="304"/>
      <c r="F85" s="304"/>
      <c r="G85" s="304"/>
      <c r="H85" s="304"/>
      <c r="I85" s="419"/>
      <c r="J85" s="407" t="s">
        <v>54</v>
      </c>
      <c r="K85" s="407"/>
      <c r="L85" s="407"/>
      <c r="M85" s="407"/>
      <c r="N85" s="174"/>
      <c r="O85" s="180">
        <f t="shared" ref="O85:S86" si="53">O76+O62+O55+O70</f>
        <v>0</v>
      </c>
      <c r="P85" s="180">
        <f t="shared" si="53"/>
        <v>36</v>
      </c>
      <c r="Q85" s="180">
        <f t="shared" si="53"/>
        <v>144</v>
      </c>
      <c r="R85" s="180">
        <f t="shared" si="53"/>
        <v>72</v>
      </c>
      <c r="S85" s="180">
        <f t="shared" si="53"/>
        <v>72</v>
      </c>
      <c r="T85" s="180">
        <f>T76+T62+T55+T70</f>
        <v>72</v>
      </c>
      <c r="U85" s="180">
        <f>U76+U62+U55+U70</f>
        <v>0</v>
      </c>
      <c r="V85" s="338">
        <f>SUM(P85:U85)</f>
        <v>396</v>
      </c>
      <c r="W85" s="338"/>
      <c r="X85" s="338"/>
      <c r="Y85" s="338"/>
      <c r="Z85" s="338"/>
    </row>
    <row r="86" spans="1:26" s="175" customFormat="1" ht="10.5" customHeight="1" x14ac:dyDescent="0.2">
      <c r="A86" s="177" t="s">
        <v>52</v>
      </c>
      <c r="B86" s="178"/>
      <c r="C86" s="179">
        <v>216</v>
      </c>
      <c r="D86" s="179"/>
      <c r="E86" s="179"/>
      <c r="F86" s="179"/>
      <c r="G86" s="179"/>
      <c r="H86" s="179"/>
      <c r="I86" s="419"/>
      <c r="J86" s="407" t="s">
        <v>55</v>
      </c>
      <c r="K86" s="407"/>
      <c r="L86" s="407"/>
      <c r="M86" s="407"/>
      <c r="N86" s="174"/>
      <c r="O86" s="181">
        <f t="shared" si="53"/>
        <v>0</v>
      </c>
      <c r="P86" s="181">
        <f t="shared" si="53"/>
        <v>0</v>
      </c>
      <c r="Q86" s="181">
        <f t="shared" si="53"/>
        <v>0</v>
      </c>
      <c r="R86" s="181">
        <f t="shared" si="53"/>
        <v>0</v>
      </c>
      <c r="S86" s="181">
        <f t="shared" si="53"/>
        <v>108</v>
      </c>
      <c r="T86" s="181">
        <f>T77+T63+T56+T71</f>
        <v>180</v>
      </c>
      <c r="U86" s="181">
        <f>U77+U63+U56+U71</f>
        <v>216</v>
      </c>
      <c r="V86" s="338">
        <f>SUM(P86:U86)</f>
        <v>504</v>
      </c>
      <c r="W86" s="338"/>
      <c r="X86" s="338"/>
      <c r="Y86" s="338"/>
      <c r="Z86" s="338"/>
    </row>
    <row r="87" spans="1:26" s="175" customFormat="1" ht="12.75" customHeight="1" x14ac:dyDescent="0.2">
      <c r="A87" s="177" t="s">
        <v>214</v>
      </c>
      <c r="B87" s="182"/>
      <c r="C87" s="183"/>
      <c r="D87" s="183"/>
      <c r="E87" s="183"/>
      <c r="F87" s="183"/>
      <c r="G87" s="183"/>
      <c r="H87" s="183"/>
      <c r="I87" s="419"/>
      <c r="J87" s="407" t="s">
        <v>213</v>
      </c>
      <c r="K87" s="407"/>
      <c r="L87" s="407"/>
      <c r="M87" s="407"/>
      <c r="N87" s="174"/>
      <c r="O87" s="173"/>
      <c r="P87" s="184"/>
      <c r="Q87" s="184"/>
      <c r="R87" s="184"/>
      <c r="S87" s="184"/>
      <c r="T87" s="184">
        <v>144</v>
      </c>
      <c r="U87" s="173" t="s">
        <v>61</v>
      </c>
      <c r="V87" s="338"/>
      <c r="W87" s="338"/>
      <c r="X87" s="338"/>
      <c r="Y87" s="338"/>
      <c r="Z87" s="338"/>
    </row>
    <row r="88" spans="1:26" s="175" customFormat="1" ht="22.9" customHeight="1" x14ac:dyDescent="0.2">
      <c r="A88" s="185" t="s">
        <v>59</v>
      </c>
      <c r="B88" s="186"/>
      <c r="C88" s="187"/>
      <c r="D88" s="187"/>
      <c r="E88" s="187"/>
      <c r="F88" s="187"/>
      <c r="G88" s="187"/>
      <c r="H88" s="187"/>
      <c r="I88" s="419"/>
      <c r="J88" s="407" t="s">
        <v>56</v>
      </c>
      <c r="K88" s="407"/>
      <c r="L88" s="407"/>
      <c r="M88" s="407"/>
      <c r="N88" s="174"/>
      <c r="O88" s="173">
        <v>3</v>
      </c>
      <c r="P88" s="174"/>
      <c r="Q88" s="174">
        <v>3</v>
      </c>
      <c r="R88" s="174">
        <v>4</v>
      </c>
      <c r="S88" s="174">
        <v>4</v>
      </c>
      <c r="T88" s="174">
        <v>1</v>
      </c>
      <c r="U88" s="174">
        <v>6</v>
      </c>
      <c r="V88" s="338">
        <f>SUM(N88:U88)</f>
        <v>21</v>
      </c>
      <c r="W88" s="338"/>
      <c r="X88" s="338"/>
      <c r="Y88" s="338"/>
      <c r="Z88" s="338"/>
    </row>
    <row r="89" spans="1:26" s="175" customFormat="1" ht="11.25" customHeight="1" x14ac:dyDescent="0.2">
      <c r="A89" s="177" t="s">
        <v>62</v>
      </c>
      <c r="B89" s="188"/>
      <c r="C89" s="183"/>
      <c r="D89" s="183"/>
      <c r="E89" s="183"/>
      <c r="F89" s="183"/>
      <c r="G89" s="183"/>
      <c r="H89" s="183"/>
      <c r="I89" s="419"/>
      <c r="J89" s="407" t="s">
        <v>57</v>
      </c>
      <c r="K89" s="407"/>
      <c r="L89" s="407"/>
      <c r="M89" s="407"/>
      <c r="N89" s="174">
        <v>1</v>
      </c>
      <c r="O89" s="173">
        <v>8</v>
      </c>
      <c r="P89" s="174">
        <v>2</v>
      </c>
      <c r="Q89" s="174">
        <v>3</v>
      </c>
      <c r="R89" s="174">
        <v>2</v>
      </c>
      <c r="S89" s="174">
        <v>5</v>
      </c>
      <c r="T89" s="174">
        <v>3</v>
      </c>
      <c r="U89" s="174">
        <v>6</v>
      </c>
      <c r="V89" s="338">
        <f t="shared" ref="V89:V90" si="54">SUM(N89:U89)</f>
        <v>30</v>
      </c>
      <c r="W89" s="338"/>
      <c r="X89" s="338"/>
      <c r="Y89" s="338"/>
      <c r="Z89" s="338"/>
    </row>
    <row r="90" spans="1:26" s="175" customFormat="1" ht="9.75" customHeight="1" x14ac:dyDescent="0.2">
      <c r="A90" s="177" t="s">
        <v>63</v>
      </c>
      <c r="B90" s="188"/>
      <c r="C90" s="183"/>
      <c r="D90" s="183"/>
      <c r="E90" s="183"/>
      <c r="F90" s="183"/>
      <c r="G90" s="183"/>
      <c r="H90" s="183"/>
      <c r="I90" s="420"/>
      <c r="J90" s="407" t="s">
        <v>58</v>
      </c>
      <c r="K90" s="407"/>
      <c r="L90" s="407"/>
      <c r="M90" s="407"/>
      <c r="N90" s="174"/>
      <c r="O90" s="173"/>
      <c r="P90" s="174">
        <v>2</v>
      </c>
      <c r="Q90" s="174"/>
      <c r="R90" s="174"/>
      <c r="S90" s="174">
        <v>2</v>
      </c>
      <c r="T90" s="174"/>
      <c r="U90" s="174">
        <v>1</v>
      </c>
      <c r="V90" s="338">
        <f t="shared" si="54"/>
        <v>5</v>
      </c>
      <c r="W90" s="338"/>
      <c r="X90" s="338"/>
      <c r="Y90" s="338"/>
      <c r="Z90" s="338"/>
    </row>
    <row r="91" spans="1:26" ht="39" customHeight="1" x14ac:dyDescent="0.2">
      <c r="B91" s="189" t="s">
        <v>297</v>
      </c>
      <c r="C91" s="408"/>
      <c r="D91" s="408"/>
      <c r="E91" s="408"/>
      <c r="F91" s="409"/>
      <c r="G91" s="409"/>
    </row>
  </sheetData>
  <mergeCells count="28">
    <mergeCell ref="J90:M90"/>
    <mergeCell ref="C91:G91"/>
    <mergeCell ref="H4:H5"/>
    <mergeCell ref="I4:M4"/>
    <mergeCell ref="I83:M83"/>
    <mergeCell ref="I84:I90"/>
    <mergeCell ref="J84:M84"/>
    <mergeCell ref="J85:M85"/>
    <mergeCell ref="J86:M86"/>
    <mergeCell ref="J87:M87"/>
    <mergeCell ref="J88:M88"/>
    <mergeCell ref="J89:M89"/>
    <mergeCell ref="T2:U2"/>
    <mergeCell ref="A3:A5"/>
    <mergeCell ref="B3:B5"/>
    <mergeCell ref="C3:C5"/>
    <mergeCell ref="D3:D5"/>
    <mergeCell ref="E3:E5"/>
    <mergeCell ref="F3:F5"/>
    <mergeCell ref="G3:G5"/>
    <mergeCell ref="H3:M3"/>
    <mergeCell ref="N3:U3"/>
    <mergeCell ref="R2:S2"/>
    <mergeCell ref="B1:L1"/>
    <mergeCell ref="C2:G2"/>
    <mergeCell ref="H2:M2"/>
    <mergeCell ref="N2:O2"/>
    <mergeCell ref="P2:Q2"/>
  </mergeCells>
  <printOptions gridLines="1"/>
  <pageMargins left="0" right="0" top="0.78740157480314965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42.85546875" customWidth="1"/>
  </cols>
  <sheetData>
    <row r="1" spans="1:6" ht="15.75" x14ac:dyDescent="0.25">
      <c r="A1" s="2"/>
    </row>
    <row r="2" spans="1:6" x14ac:dyDescent="0.2">
      <c r="A2" s="421" t="s">
        <v>353</v>
      </c>
      <c r="B2" s="421"/>
      <c r="C2" s="421"/>
      <c r="D2" s="421"/>
    </row>
    <row r="3" spans="1:6" x14ac:dyDescent="0.2">
      <c r="A3" s="349" t="s">
        <v>354</v>
      </c>
    </row>
    <row r="4" spans="1:6" x14ac:dyDescent="0.2">
      <c r="A4" s="350"/>
      <c r="D4" s="351"/>
    </row>
    <row r="5" spans="1:6" ht="30.75" customHeight="1" x14ac:dyDescent="0.2">
      <c r="A5" s="423" t="s">
        <v>375</v>
      </c>
      <c r="B5" s="423"/>
      <c r="C5" s="423"/>
      <c r="D5" s="423"/>
    </row>
    <row r="6" spans="1:6" ht="24" customHeight="1" x14ac:dyDescent="0.2">
      <c r="A6" s="424" t="s">
        <v>355</v>
      </c>
      <c r="B6" s="424"/>
      <c r="C6" s="424"/>
      <c r="D6" s="424"/>
    </row>
    <row r="7" spans="1:6" x14ac:dyDescent="0.2">
      <c r="A7" s="425" t="s">
        <v>356</v>
      </c>
      <c r="B7" s="425"/>
      <c r="C7" s="425"/>
      <c r="D7" s="425"/>
    </row>
    <row r="8" spans="1:6" x14ac:dyDescent="0.2">
      <c r="A8" s="349"/>
    </row>
    <row r="9" spans="1:6" ht="27" customHeight="1" x14ac:dyDescent="0.2">
      <c r="A9" s="352" t="s">
        <v>357</v>
      </c>
      <c r="B9" s="352" t="s">
        <v>358</v>
      </c>
      <c r="C9" s="352" t="s">
        <v>359</v>
      </c>
      <c r="D9" s="353" t="s">
        <v>360</v>
      </c>
    </row>
    <row r="10" spans="1:6" ht="14.25" customHeight="1" x14ac:dyDescent="0.2">
      <c r="A10" s="352">
        <v>1</v>
      </c>
      <c r="B10" s="354" t="s">
        <v>361</v>
      </c>
      <c r="C10" s="352"/>
      <c r="D10" s="353"/>
    </row>
    <row r="11" spans="1:6" ht="24.75" customHeight="1" x14ac:dyDescent="0.2">
      <c r="A11" s="355" t="s">
        <v>362</v>
      </c>
      <c r="B11" s="356" t="s">
        <v>324</v>
      </c>
      <c r="C11" s="357">
        <v>50</v>
      </c>
      <c r="D11" s="352" t="s">
        <v>376</v>
      </c>
      <c r="F11" s="356" t="s">
        <v>363</v>
      </c>
    </row>
    <row r="12" spans="1:6" ht="36" customHeight="1" x14ac:dyDescent="0.2">
      <c r="A12" s="355" t="s">
        <v>364</v>
      </c>
      <c r="B12" s="359" t="s">
        <v>378</v>
      </c>
      <c r="C12" s="357">
        <v>44</v>
      </c>
      <c r="D12" s="360" t="s">
        <v>377</v>
      </c>
    </row>
    <row r="13" spans="1:6" ht="36.75" customHeight="1" x14ac:dyDescent="0.2">
      <c r="A13" s="355" t="s">
        <v>364</v>
      </c>
      <c r="B13" s="359" t="s">
        <v>365</v>
      </c>
      <c r="C13" s="353">
        <v>24</v>
      </c>
      <c r="D13" s="360" t="s">
        <v>377</v>
      </c>
    </row>
    <row r="14" spans="1:6" ht="17.25" customHeight="1" x14ac:dyDescent="0.2">
      <c r="A14" s="355" t="s">
        <v>367</v>
      </c>
      <c r="B14" s="426" t="s">
        <v>368</v>
      </c>
      <c r="C14" s="427"/>
      <c r="D14" s="428"/>
    </row>
    <row r="15" spans="1:6" ht="47.25" customHeight="1" x14ac:dyDescent="0.2">
      <c r="A15" s="355" t="s">
        <v>369</v>
      </c>
      <c r="B15" s="358" t="s">
        <v>379</v>
      </c>
      <c r="C15" s="357">
        <v>86</v>
      </c>
      <c r="D15" s="352" t="s">
        <v>370</v>
      </c>
      <c r="F15" s="361"/>
    </row>
    <row r="16" spans="1:6" ht="43.5" customHeight="1" x14ac:dyDescent="0.2">
      <c r="A16" s="355" t="s">
        <v>371</v>
      </c>
      <c r="B16" s="359" t="s">
        <v>372</v>
      </c>
      <c r="C16" s="353">
        <v>524</v>
      </c>
      <c r="D16" s="360" t="s">
        <v>366</v>
      </c>
    </row>
    <row r="17" spans="1:4" x14ac:dyDescent="0.2">
      <c r="A17" s="422" t="s">
        <v>373</v>
      </c>
      <c r="B17" s="422"/>
      <c r="C17" s="362">
        <f>SUM(C11:C16)</f>
        <v>728</v>
      </c>
      <c r="D17" s="363"/>
    </row>
    <row r="18" spans="1:4" x14ac:dyDescent="0.2">
      <c r="A18" s="349"/>
    </row>
    <row r="19" spans="1:4" x14ac:dyDescent="0.2">
      <c r="A19" s="421"/>
      <c r="B19" s="421"/>
      <c r="C19" s="421"/>
      <c r="D19" s="421"/>
    </row>
    <row r="20" spans="1:4" x14ac:dyDescent="0.2">
      <c r="A20" s="349"/>
    </row>
    <row r="21" spans="1:4" ht="46.5" customHeight="1" x14ac:dyDescent="0.2">
      <c r="A21" s="352"/>
      <c r="B21" s="352"/>
      <c r="C21" s="352"/>
      <c r="D21" s="353"/>
    </row>
    <row r="22" spans="1:4" ht="36" customHeight="1" x14ac:dyDescent="0.2">
      <c r="A22" s="352"/>
      <c r="C22" s="1"/>
    </row>
    <row r="23" spans="1:4" ht="33.75" customHeight="1" x14ac:dyDescent="0.2">
      <c r="A23" s="352"/>
      <c r="C23" s="1"/>
    </row>
    <row r="24" spans="1:4" ht="60.75" customHeight="1" x14ac:dyDescent="0.2">
      <c r="A24" s="352"/>
      <c r="C24" s="353"/>
    </row>
    <row r="25" spans="1:4" x14ac:dyDescent="0.2">
      <c r="A25" s="422"/>
      <c r="B25" s="422"/>
      <c r="C25" s="362"/>
      <c r="D25" s="363"/>
    </row>
    <row r="26" spans="1:4" x14ac:dyDescent="0.2">
      <c r="A26" s="364"/>
    </row>
    <row r="27" spans="1:4" x14ac:dyDescent="0.2">
      <c r="A27" s="365"/>
    </row>
    <row r="28" spans="1:4" x14ac:dyDescent="0.2">
      <c r="A28" s="366" t="s">
        <v>374</v>
      </c>
    </row>
  </sheetData>
  <mergeCells count="8">
    <mergeCell ref="A19:D19"/>
    <mergeCell ref="A25:B25"/>
    <mergeCell ref="A2:D2"/>
    <mergeCell ref="A5:D5"/>
    <mergeCell ref="A6:D6"/>
    <mergeCell ref="A7:D7"/>
    <mergeCell ref="B14:D14"/>
    <mergeCell ref="A17:B1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6" zoomScaleNormal="100" workbookViewId="0">
      <selection activeCell="F38" sqref="F38"/>
    </sheetView>
  </sheetViews>
  <sheetFormatPr defaultRowHeight="12.75" x14ac:dyDescent="0.2"/>
  <cols>
    <col min="1" max="1" width="73" customWidth="1"/>
    <col min="2" max="2" width="16.42578125" customWidth="1"/>
  </cols>
  <sheetData>
    <row r="1" spans="1:1" ht="15.75" x14ac:dyDescent="0.25">
      <c r="A1" s="17" t="s">
        <v>180</v>
      </c>
    </row>
    <row r="2" spans="1:1" ht="15.75" x14ac:dyDescent="0.25">
      <c r="A2" s="18"/>
    </row>
    <row r="3" spans="1:1" ht="15.75" x14ac:dyDescent="0.25">
      <c r="A3" s="18" t="s">
        <v>181</v>
      </c>
    </row>
    <row r="4" spans="1:1" ht="15.75" x14ac:dyDescent="0.25">
      <c r="A4" s="19" t="s">
        <v>216</v>
      </c>
    </row>
    <row r="5" spans="1:1" ht="15.75" x14ac:dyDescent="0.25">
      <c r="A5" s="19" t="s">
        <v>217</v>
      </c>
    </row>
    <row r="6" spans="1:1" ht="15.75" x14ac:dyDescent="0.25">
      <c r="A6" s="19" t="s">
        <v>233</v>
      </c>
    </row>
    <row r="7" spans="1:1" ht="15.75" x14ac:dyDescent="0.25">
      <c r="A7" s="19" t="s">
        <v>218</v>
      </c>
    </row>
    <row r="8" spans="1:1" ht="15.75" x14ac:dyDescent="0.25">
      <c r="A8" s="19" t="s">
        <v>234</v>
      </c>
    </row>
    <row r="9" spans="1:1" ht="15.75" x14ac:dyDescent="0.25">
      <c r="A9" s="19" t="s">
        <v>235</v>
      </c>
    </row>
    <row r="10" spans="1:1" ht="15.75" x14ac:dyDescent="0.25">
      <c r="A10" s="19" t="s">
        <v>236</v>
      </c>
    </row>
    <row r="11" spans="1:1" ht="15.75" x14ac:dyDescent="0.25">
      <c r="A11" s="19" t="s">
        <v>237</v>
      </c>
    </row>
    <row r="12" spans="1:1" ht="15.75" x14ac:dyDescent="0.25">
      <c r="A12" s="19" t="s">
        <v>219</v>
      </c>
    </row>
    <row r="13" spans="1:1" x14ac:dyDescent="0.2">
      <c r="A13" t="s">
        <v>238</v>
      </c>
    </row>
    <row r="14" spans="1:1" ht="15.75" x14ac:dyDescent="0.25">
      <c r="A14" s="18" t="s">
        <v>182</v>
      </c>
    </row>
    <row r="15" spans="1:1" ht="15.75" x14ac:dyDescent="0.25">
      <c r="A15" s="19" t="s">
        <v>239</v>
      </c>
    </row>
    <row r="16" spans="1:1" ht="15.75" x14ac:dyDescent="0.25">
      <c r="A16" s="19" t="s">
        <v>240</v>
      </c>
    </row>
    <row r="17" spans="1:1" ht="15.75" x14ac:dyDescent="0.25">
      <c r="A17" s="19" t="s">
        <v>241</v>
      </c>
    </row>
    <row r="18" spans="1:1" ht="15.75" x14ac:dyDescent="0.25">
      <c r="A18" s="19" t="s">
        <v>242</v>
      </c>
    </row>
    <row r="19" spans="1:1" ht="15.75" x14ac:dyDescent="0.25">
      <c r="A19" s="19" t="s">
        <v>243</v>
      </c>
    </row>
    <row r="20" spans="1:1" ht="15.75" x14ac:dyDescent="0.25">
      <c r="A20" s="19" t="s">
        <v>244</v>
      </c>
    </row>
    <row r="21" spans="1:1" ht="15.75" x14ac:dyDescent="0.25">
      <c r="A21" s="19" t="s">
        <v>245</v>
      </c>
    </row>
    <row r="22" spans="1:1" ht="15.75" x14ac:dyDescent="0.25">
      <c r="A22" s="19" t="s">
        <v>246</v>
      </c>
    </row>
    <row r="23" spans="1:1" ht="15.75" x14ac:dyDescent="0.25">
      <c r="A23" s="19" t="s">
        <v>247</v>
      </c>
    </row>
    <row r="24" spans="1:1" ht="15.75" x14ac:dyDescent="0.25">
      <c r="A24" s="23" t="s">
        <v>222</v>
      </c>
    </row>
    <row r="25" spans="1:1" ht="15.75" x14ac:dyDescent="0.25">
      <c r="A25" s="19" t="s">
        <v>248</v>
      </c>
    </row>
    <row r="26" spans="1:1" ht="15.75" x14ac:dyDescent="0.25">
      <c r="A26" s="19" t="s">
        <v>249</v>
      </c>
    </row>
    <row r="27" spans="1:1" ht="15.75" x14ac:dyDescent="0.25">
      <c r="A27" s="19" t="s">
        <v>250</v>
      </c>
    </row>
    <row r="28" spans="1:1" ht="15.75" x14ac:dyDescent="0.25">
      <c r="A28" s="19" t="s">
        <v>251</v>
      </c>
    </row>
    <row r="29" spans="1:1" ht="15.75" x14ac:dyDescent="0.25">
      <c r="A29" s="19" t="s">
        <v>221</v>
      </c>
    </row>
    <row r="30" spans="1:1" ht="15.75" x14ac:dyDescent="0.25">
      <c r="A30" s="19" t="s">
        <v>220</v>
      </c>
    </row>
    <row r="31" spans="1:1" ht="15.75" x14ac:dyDescent="0.25">
      <c r="A31" s="19" t="s">
        <v>183</v>
      </c>
    </row>
    <row r="32" spans="1:1" ht="15.75" x14ac:dyDescent="0.25">
      <c r="A32" s="18" t="s">
        <v>184</v>
      </c>
    </row>
    <row r="33" spans="1:3" ht="15.75" x14ac:dyDescent="0.25">
      <c r="A33" s="19" t="s">
        <v>185</v>
      </c>
    </row>
    <row r="34" spans="1:3" ht="15.75" x14ac:dyDescent="0.25">
      <c r="A34" s="19" t="s">
        <v>186</v>
      </c>
    </row>
    <row r="35" spans="1:3" ht="15.75" x14ac:dyDescent="0.25">
      <c r="A35" s="20" t="s">
        <v>187</v>
      </c>
    </row>
    <row r="36" spans="1:3" ht="15.75" x14ac:dyDescent="0.25">
      <c r="A36" s="18" t="s">
        <v>188</v>
      </c>
    </row>
    <row r="37" spans="1:3" ht="15.75" x14ac:dyDescent="0.25">
      <c r="A37" s="19" t="s">
        <v>189</v>
      </c>
    </row>
    <row r="38" spans="1:3" ht="15.75" x14ac:dyDescent="0.25">
      <c r="A38" s="19" t="s">
        <v>190</v>
      </c>
    </row>
    <row r="39" spans="1:3" ht="15.75" x14ac:dyDescent="0.25">
      <c r="A39" s="20" t="s">
        <v>191</v>
      </c>
    </row>
    <row r="40" spans="1:3" ht="17.25" customHeight="1" x14ac:dyDescent="0.25">
      <c r="A40" s="20"/>
    </row>
    <row r="41" spans="1:3" ht="15.75" x14ac:dyDescent="0.25">
      <c r="A41" s="26" t="s">
        <v>192</v>
      </c>
      <c r="B41" s="19" t="s">
        <v>193</v>
      </c>
      <c r="C41" s="19"/>
    </row>
    <row r="42" spans="1:3" ht="15.75" x14ac:dyDescent="0.25">
      <c r="A42" s="26" t="s">
        <v>253</v>
      </c>
      <c r="B42" s="19"/>
    </row>
    <row r="43" spans="1:3" ht="15.75" x14ac:dyDescent="0.25">
      <c r="A43" s="19" t="s">
        <v>254</v>
      </c>
      <c r="B43" s="19" t="s">
        <v>194</v>
      </c>
      <c r="C43" s="19"/>
    </row>
    <row r="44" spans="1:3" ht="15.75" x14ac:dyDescent="0.25">
      <c r="A44" s="26" t="s">
        <v>195</v>
      </c>
      <c r="B44" s="19"/>
    </row>
    <row r="45" spans="1:3" ht="15.75" x14ac:dyDescent="0.25">
      <c r="A45" s="26" t="s">
        <v>196</v>
      </c>
      <c r="B45" s="19" t="s">
        <v>197</v>
      </c>
      <c r="C45" s="19"/>
    </row>
    <row r="46" spans="1:3" ht="15.75" x14ac:dyDescent="0.25">
      <c r="A46" s="26" t="s">
        <v>198</v>
      </c>
      <c r="B46" s="19"/>
    </row>
    <row r="47" spans="1:3" ht="15.75" x14ac:dyDescent="0.25">
      <c r="A47" s="26" t="s">
        <v>201</v>
      </c>
      <c r="B47" s="19" t="s">
        <v>199</v>
      </c>
      <c r="C47" s="19"/>
    </row>
    <row r="48" spans="1:3" ht="15.75" x14ac:dyDescent="0.25">
      <c r="A48" s="26" t="s">
        <v>351</v>
      </c>
      <c r="B48" s="19" t="s">
        <v>352</v>
      </c>
    </row>
    <row r="49" spans="1:9" ht="15.75" x14ac:dyDescent="0.25">
      <c r="A49" s="27" t="s">
        <v>255</v>
      </c>
      <c r="B49" s="21"/>
    </row>
    <row r="50" spans="1:9" ht="14.25" customHeight="1" x14ac:dyDescent="0.25">
      <c r="A50" s="20" t="s">
        <v>256</v>
      </c>
      <c r="B50" s="19" t="s">
        <v>257</v>
      </c>
      <c r="C50" s="19"/>
      <c r="I50" s="20" t="s">
        <v>200</v>
      </c>
    </row>
  </sheetData>
  <phoneticPr fontId="3" type="noConversion"/>
  <pageMargins left="0.74803149606299213" right="0.35433070866141736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свод</vt:lpstr>
      <vt:lpstr>График УП </vt:lpstr>
      <vt:lpstr>план </vt:lpstr>
      <vt:lpstr>вариативка </vt:lpstr>
      <vt:lpstr>кабинеты</vt:lpstr>
      <vt:lpstr>'вариативка '!Область_печати</vt:lpstr>
      <vt:lpstr>'График УП '!Область_печати</vt:lpstr>
      <vt:lpstr>кабинеты!Область_печати</vt:lpstr>
      <vt:lpstr>'план '!Область_печати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Олеся А. Панфилова</cp:lastModifiedBy>
  <cp:lastPrinted>2018-02-21T12:16:50Z</cp:lastPrinted>
  <dcterms:created xsi:type="dcterms:W3CDTF">2013-04-30T17:20:05Z</dcterms:created>
  <dcterms:modified xsi:type="dcterms:W3CDTF">2018-02-21T13:47:23Z</dcterms:modified>
</cp:coreProperties>
</file>