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390" yWindow="-75" windowWidth="16605" windowHeight="9255"/>
  </bookViews>
  <sheets>
    <sheet name="титул" sheetId="2" r:id="rId1"/>
    <sheet name="свод" sheetId="3" r:id="rId2"/>
    <sheet name="График УП" sheetId="4" r:id="rId3"/>
    <sheet name="план " sheetId="7" r:id="rId4"/>
    <sheet name="вариативка" sheetId="5" r:id="rId5"/>
    <sheet name="кабинеты " sheetId="9" r:id="rId6"/>
    <sheet name="Лист1" sheetId="8" r:id="rId7"/>
  </sheets>
  <definedNames>
    <definedName name="_xlnm.Print_Area" localSheetId="4">вариативка!$A$1:$D$21</definedName>
    <definedName name="_xlnm.Print_Area" localSheetId="5">'кабинеты '!$A$1:$B$47</definedName>
    <definedName name="_xlnm.Print_Area" localSheetId="3">'план '!$A$1:$R$88</definedName>
  </definedNames>
  <calcPr calcId="145621"/>
  <fileRecoveryPr autoRecover="0"/>
</workbook>
</file>

<file path=xl/calcChain.xml><?xml version="1.0" encoding="utf-8"?>
<calcChain xmlns="http://schemas.openxmlformats.org/spreadsheetml/2006/main">
  <c r="S79" i="7" l="1"/>
  <c r="S78" i="7"/>
  <c r="H62" i="7"/>
  <c r="F62" i="7"/>
  <c r="I55" i="7" l="1"/>
  <c r="M84" i="7"/>
  <c r="N83" i="7"/>
  <c r="O83" i="7"/>
  <c r="P83" i="7"/>
  <c r="Q83" i="7"/>
  <c r="R83" i="7"/>
  <c r="S81" i="7"/>
  <c r="C19" i="5" l="1"/>
  <c r="E7" i="7" l="1"/>
  <c r="H23" i="7"/>
  <c r="G23" i="7" s="1"/>
  <c r="F23" i="7" s="1"/>
  <c r="I22" i="7"/>
  <c r="J22" i="7"/>
  <c r="K22" i="7"/>
  <c r="L22" i="7"/>
  <c r="H44" i="7" l="1"/>
  <c r="H45" i="7"/>
  <c r="H46" i="7"/>
  <c r="H47" i="7"/>
  <c r="H48" i="7"/>
  <c r="H49" i="7"/>
  <c r="H35" i="7"/>
  <c r="P74" i="7"/>
  <c r="Q74" i="7"/>
  <c r="R74" i="7"/>
  <c r="R64" i="7"/>
  <c r="R55" i="7"/>
  <c r="R51" i="7"/>
  <c r="H60" i="7"/>
  <c r="P51" i="7"/>
  <c r="Q51" i="7"/>
  <c r="H59" i="7"/>
  <c r="G59" i="7" s="1"/>
  <c r="F59" i="7" s="1"/>
  <c r="Q25" i="7" l="1"/>
  <c r="H58" i="7"/>
  <c r="G58" i="7" s="1"/>
  <c r="F58" i="7" s="1"/>
  <c r="G48" i="7" l="1"/>
  <c r="F48" i="7" s="1"/>
  <c r="G49" i="7" l="1"/>
  <c r="F49" i="7"/>
  <c r="H24" i="7"/>
  <c r="H22" i="7" s="1"/>
  <c r="G24" i="7"/>
  <c r="G22" i="7" s="1"/>
  <c r="H10" i="7"/>
  <c r="G10" i="7"/>
  <c r="F10" i="7"/>
  <c r="H11" i="7"/>
  <c r="G11" i="7" s="1"/>
  <c r="F11" i="7" s="1"/>
  <c r="H12" i="7"/>
  <c r="G12" i="7" s="1"/>
  <c r="F12" i="7" s="1"/>
  <c r="H13" i="7"/>
  <c r="G13" i="7" s="1"/>
  <c r="F13" i="7" s="1"/>
  <c r="H14" i="7"/>
  <c r="G14" i="7"/>
  <c r="F14" i="7" s="1"/>
  <c r="H15" i="7"/>
  <c r="G15" i="7"/>
  <c r="F15" i="7"/>
  <c r="C33" i="7"/>
  <c r="M83" i="7"/>
  <c r="H71" i="7"/>
  <c r="H72" i="7"/>
  <c r="F72" i="7" s="1"/>
  <c r="H73" i="7"/>
  <c r="I70" i="7"/>
  <c r="J70" i="7"/>
  <c r="K70" i="7"/>
  <c r="L70" i="7"/>
  <c r="M70" i="7"/>
  <c r="N70" i="7"/>
  <c r="O70" i="7"/>
  <c r="P70" i="7"/>
  <c r="Q70" i="7"/>
  <c r="H67" i="7"/>
  <c r="H68" i="7"/>
  <c r="H69" i="7"/>
  <c r="F69" i="7" s="1"/>
  <c r="I64" i="7"/>
  <c r="J64" i="7"/>
  <c r="K64" i="7"/>
  <c r="L64" i="7"/>
  <c r="M64" i="7"/>
  <c r="N64" i="7"/>
  <c r="O64" i="7"/>
  <c r="P64" i="7"/>
  <c r="Q64" i="7"/>
  <c r="I74" i="7"/>
  <c r="J74" i="7"/>
  <c r="K74" i="7"/>
  <c r="L74" i="7"/>
  <c r="M74" i="7"/>
  <c r="H75" i="7"/>
  <c r="G75" i="7" s="1"/>
  <c r="G74" i="7" s="1"/>
  <c r="H76" i="7"/>
  <c r="F76" i="7" s="1"/>
  <c r="H77" i="7"/>
  <c r="N74" i="7"/>
  <c r="O74" i="7"/>
  <c r="S5" i="7"/>
  <c r="R84" i="7"/>
  <c r="R70" i="7"/>
  <c r="S88" i="7"/>
  <c r="S87" i="7"/>
  <c r="S86" i="7"/>
  <c r="Q84" i="7"/>
  <c r="P84" i="7"/>
  <c r="O84" i="7"/>
  <c r="N84" i="7"/>
  <c r="L84" i="7"/>
  <c r="K84" i="7"/>
  <c r="L83" i="7"/>
  <c r="K83" i="7"/>
  <c r="F77" i="7"/>
  <c r="F73" i="7"/>
  <c r="F67" i="7"/>
  <c r="H66" i="7"/>
  <c r="G66" i="7" s="1"/>
  <c r="F66" i="7"/>
  <c r="H65" i="7"/>
  <c r="G65" i="7" s="1"/>
  <c r="H63" i="7"/>
  <c r="F63" i="7"/>
  <c r="H61" i="7"/>
  <c r="F61" i="7" s="1"/>
  <c r="F60" i="7"/>
  <c r="H57" i="7"/>
  <c r="G57" i="7" s="1"/>
  <c r="F57" i="7" s="1"/>
  <c r="H56" i="7"/>
  <c r="G56" i="7" s="1"/>
  <c r="F56" i="7" s="1"/>
  <c r="R50" i="7"/>
  <c r="Q55" i="7"/>
  <c r="P55" i="7"/>
  <c r="O55" i="7"/>
  <c r="N55" i="7"/>
  <c r="M55" i="7"/>
  <c r="L55" i="7"/>
  <c r="K55" i="7"/>
  <c r="J55" i="7"/>
  <c r="J50" i="7" s="1"/>
  <c r="H54" i="7"/>
  <c r="F54" i="7" s="1"/>
  <c r="H53" i="7"/>
  <c r="F53" i="7" s="1"/>
  <c r="H52" i="7"/>
  <c r="G52" i="7" s="1"/>
  <c r="F52" i="7" s="1"/>
  <c r="O51" i="7"/>
  <c r="N51" i="7"/>
  <c r="M51" i="7"/>
  <c r="L51" i="7"/>
  <c r="K51" i="7"/>
  <c r="J51" i="7"/>
  <c r="I51" i="7"/>
  <c r="I50" i="7" s="1"/>
  <c r="G47" i="7"/>
  <c r="F47" i="7" s="1"/>
  <c r="G46" i="7"/>
  <c r="F46" i="7" s="1"/>
  <c r="G45" i="7"/>
  <c r="F45" i="7" s="1"/>
  <c r="G44" i="7"/>
  <c r="F44" i="7" s="1"/>
  <c r="H43" i="7"/>
  <c r="G43" i="7" s="1"/>
  <c r="F43" i="7" s="1"/>
  <c r="H42" i="7"/>
  <c r="G42" i="7" s="1"/>
  <c r="F42" i="7" s="1"/>
  <c r="H41" i="7"/>
  <c r="G41" i="7" s="1"/>
  <c r="F41" i="7" s="1"/>
  <c r="H40" i="7"/>
  <c r="G40" i="7" s="1"/>
  <c r="F40" i="7" s="1"/>
  <c r="H39" i="7"/>
  <c r="G39" i="7" s="1"/>
  <c r="F39" i="7" s="1"/>
  <c r="H38" i="7"/>
  <c r="G38" i="7" s="1"/>
  <c r="F38" i="7" s="1"/>
  <c r="H37" i="7"/>
  <c r="G37" i="7" s="1"/>
  <c r="F37" i="7" s="1"/>
  <c r="H36" i="7"/>
  <c r="G35" i="7"/>
  <c r="F35" i="7" s="1"/>
  <c r="R34" i="7"/>
  <c r="Q34" i="7"/>
  <c r="P34" i="7"/>
  <c r="O34" i="7"/>
  <c r="N34" i="7"/>
  <c r="M34" i="7"/>
  <c r="L34" i="7"/>
  <c r="K34" i="7"/>
  <c r="J34" i="7"/>
  <c r="I34" i="7"/>
  <c r="E33" i="7"/>
  <c r="E78" i="7" s="1"/>
  <c r="D33" i="7"/>
  <c r="H32" i="7"/>
  <c r="F32" i="7" s="1"/>
  <c r="H31" i="7"/>
  <c r="F31" i="7"/>
  <c r="R30" i="7"/>
  <c r="Q30" i="7"/>
  <c r="P30" i="7"/>
  <c r="O30" i="7"/>
  <c r="N30" i="7"/>
  <c r="M30" i="7"/>
  <c r="L30" i="7"/>
  <c r="K30" i="7"/>
  <c r="J30" i="7"/>
  <c r="I30" i="7"/>
  <c r="G30" i="7"/>
  <c r="H29" i="7"/>
  <c r="F29" i="7" s="1"/>
  <c r="H28" i="7"/>
  <c r="F28" i="7" s="1"/>
  <c r="F27" i="7"/>
  <c r="F26" i="7"/>
  <c r="R25" i="7"/>
  <c r="P25" i="7"/>
  <c r="O25" i="7"/>
  <c r="N25" i="7"/>
  <c r="M25" i="7"/>
  <c r="L25" i="7"/>
  <c r="K25" i="7"/>
  <c r="J25" i="7"/>
  <c r="I25" i="7"/>
  <c r="G25" i="7"/>
  <c r="H21" i="7"/>
  <c r="G21" i="7"/>
  <c r="F21" i="7" s="1"/>
  <c r="H20" i="7"/>
  <c r="G20" i="7" s="1"/>
  <c r="F20" i="7" s="1"/>
  <c r="H19" i="7"/>
  <c r="G19" i="7"/>
  <c r="F19" i="7" s="1"/>
  <c r="H18" i="7"/>
  <c r="G18" i="7" s="1"/>
  <c r="F18" i="7" s="1"/>
  <c r="H17" i="7"/>
  <c r="G17" i="7" s="1"/>
  <c r="R16" i="7"/>
  <c r="Q16" i="7"/>
  <c r="P16" i="7"/>
  <c r="O16" i="7"/>
  <c r="N16" i="7"/>
  <c r="M16" i="7"/>
  <c r="M7" i="7" s="1"/>
  <c r="L16" i="7"/>
  <c r="K16" i="7"/>
  <c r="J16" i="7"/>
  <c r="I16" i="7"/>
  <c r="H9" i="7"/>
  <c r="G9" i="7" s="1"/>
  <c r="R8" i="7"/>
  <c r="Q8" i="7"/>
  <c r="P8" i="7"/>
  <c r="O8" i="7"/>
  <c r="O7" i="7" s="1"/>
  <c r="N8" i="7"/>
  <c r="M8" i="7"/>
  <c r="L8" i="7"/>
  <c r="K8" i="7"/>
  <c r="K7" i="7" s="1"/>
  <c r="J8" i="7"/>
  <c r="J7" i="7"/>
  <c r="I8" i="7"/>
  <c r="R7" i="7"/>
  <c r="D7" i="7"/>
  <c r="C7" i="7"/>
  <c r="C6" i="4"/>
  <c r="D6" i="4" s="1"/>
  <c r="E6" i="4" s="1"/>
  <c r="F6" i="4" s="1"/>
  <c r="G6" i="4" s="1"/>
  <c r="H6" i="4" s="1"/>
  <c r="I6" i="4" s="1"/>
  <c r="J6" i="4" s="1"/>
  <c r="K6" i="4" s="1"/>
  <c r="L6" i="4" s="1"/>
  <c r="M6" i="4" s="1"/>
  <c r="N6" i="4" s="1"/>
  <c r="O6" i="4" s="1"/>
  <c r="P6" i="4" s="1"/>
  <c r="Q6" i="4" s="1"/>
  <c r="R6" i="4" s="1"/>
  <c r="S6" i="4" s="1"/>
  <c r="T6" i="4" s="1"/>
  <c r="U6" i="4" s="1"/>
  <c r="V6" i="4" s="1"/>
  <c r="W6" i="4" s="1"/>
  <c r="X6" i="4" s="1"/>
  <c r="Y6" i="4" s="1"/>
  <c r="Z6" i="4" s="1"/>
  <c r="AA6" i="4" s="1"/>
  <c r="AB6" i="4" s="1"/>
  <c r="AC6" i="4" s="1"/>
  <c r="AD6" i="4" s="1"/>
  <c r="AE6" i="4" s="1"/>
  <c r="AF6" i="4" s="1"/>
  <c r="AG6" i="4" s="1"/>
  <c r="AH6" i="4" s="1"/>
  <c r="AI6" i="4" s="1"/>
  <c r="AJ6" i="4" s="1"/>
  <c r="AK6" i="4" s="1"/>
  <c r="AL6" i="4" s="1"/>
  <c r="AM6" i="4" s="1"/>
  <c r="AN6" i="4" s="1"/>
  <c r="AO6" i="4" s="1"/>
  <c r="AP6" i="4" s="1"/>
  <c r="AQ6" i="4" s="1"/>
  <c r="AR6" i="4" s="1"/>
  <c r="AS6" i="4" s="1"/>
  <c r="AT6" i="4" s="1"/>
  <c r="AU6" i="4" s="1"/>
  <c r="AV6" i="4" s="1"/>
  <c r="AW6" i="4" s="1"/>
  <c r="AX6" i="4" s="1"/>
  <c r="AY6" i="4" s="1"/>
  <c r="AZ6" i="4" s="1"/>
  <c r="BA6" i="4" s="1"/>
  <c r="I5" i="3"/>
  <c r="I6" i="3"/>
  <c r="I7" i="3"/>
  <c r="I8" i="3"/>
  <c r="B9" i="3"/>
  <c r="C9" i="3"/>
  <c r="D9" i="3"/>
  <c r="E9" i="3"/>
  <c r="F9" i="3"/>
  <c r="G9" i="3"/>
  <c r="H9" i="3"/>
  <c r="P7" i="7" l="1"/>
  <c r="N7" i="7"/>
  <c r="F30" i="7"/>
  <c r="I7" i="7"/>
  <c r="D78" i="7"/>
  <c r="C78" i="7"/>
  <c r="K82" i="7"/>
  <c r="K78" i="7" s="1"/>
  <c r="H16" i="7"/>
  <c r="G36" i="7"/>
  <c r="F36" i="7" s="1"/>
  <c r="H34" i="7"/>
  <c r="Q7" i="7"/>
  <c r="L7" i="7"/>
  <c r="L82" i="7" s="1"/>
  <c r="L78" i="7" s="1"/>
  <c r="H25" i="7"/>
  <c r="I33" i="7"/>
  <c r="Q50" i="7"/>
  <c r="Q33" i="7" s="1"/>
  <c r="Q79" i="7" s="1"/>
  <c r="F55" i="7"/>
  <c r="G71" i="7"/>
  <c r="T54" i="7"/>
  <c r="S89" i="7"/>
  <c r="M50" i="7"/>
  <c r="M33" i="7" s="1"/>
  <c r="M79" i="7" s="1"/>
  <c r="G55" i="7"/>
  <c r="F17" i="7"/>
  <c r="F16" i="7" s="1"/>
  <c r="G16" i="7"/>
  <c r="J33" i="7"/>
  <c r="J79" i="7" s="1"/>
  <c r="J78" i="7" s="1"/>
  <c r="F9" i="7"/>
  <c r="F8" i="7" s="1"/>
  <c r="G8" i="7"/>
  <c r="H70" i="7"/>
  <c r="H8" i="7"/>
  <c r="H7" i="7" s="1"/>
  <c r="O82" i="7"/>
  <c r="O80" i="7" s="1"/>
  <c r="H51" i="7"/>
  <c r="H55" i="7"/>
  <c r="P50" i="7"/>
  <c r="P33" i="7" s="1"/>
  <c r="P79" i="7" s="1"/>
  <c r="F75" i="7"/>
  <c r="F74" i="7" s="1"/>
  <c r="S84" i="7"/>
  <c r="T84" i="7" s="1"/>
  <c r="H30" i="7"/>
  <c r="R82" i="7"/>
  <c r="R78" i="7" s="1"/>
  <c r="F51" i="7"/>
  <c r="H74" i="7"/>
  <c r="F25" i="7"/>
  <c r="G51" i="7"/>
  <c r="G64" i="7"/>
  <c r="F24" i="7"/>
  <c r="F22" i="7" s="1"/>
  <c r="I9" i="3"/>
  <c r="G34" i="7"/>
  <c r="F65" i="7"/>
  <c r="F64" i="7" s="1"/>
  <c r="H64" i="7"/>
  <c r="S83" i="7"/>
  <c r="M82" i="7"/>
  <c r="S34" i="7"/>
  <c r="N82" i="7"/>
  <c r="N78" i="7" s="1"/>
  <c r="Q82" i="7"/>
  <c r="Q78" i="7" s="1"/>
  <c r="P82" i="7"/>
  <c r="K80" i="7"/>
  <c r="L80" i="7"/>
  <c r="K50" i="7"/>
  <c r="K33" i="7" s="1"/>
  <c r="K79" i="7" s="1"/>
  <c r="L50" i="7"/>
  <c r="L33" i="7" s="1"/>
  <c r="N50" i="7"/>
  <c r="N33" i="7" s="1"/>
  <c r="N79" i="7" s="1"/>
  <c r="O50" i="7"/>
  <c r="O33" i="7" s="1"/>
  <c r="O79" i="7" s="1"/>
  <c r="R33" i="7"/>
  <c r="R79" i="7" s="1"/>
  <c r="L79" i="7" l="1"/>
  <c r="G7" i="7"/>
  <c r="U56" i="7"/>
  <c r="I79" i="7"/>
  <c r="I78" i="7" s="1"/>
  <c r="S85" i="7"/>
  <c r="F34" i="7"/>
  <c r="F7" i="7"/>
  <c r="H50" i="7"/>
  <c r="H33" i="7" s="1"/>
  <c r="H79" i="7" s="1"/>
  <c r="G70" i="7"/>
  <c r="G50" i="7" s="1"/>
  <c r="F71" i="7"/>
  <c r="F70" i="7" s="1"/>
  <c r="M78" i="7"/>
  <c r="S82" i="7"/>
  <c r="O78" i="7"/>
  <c r="R80" i="7"/>
  <c r="T83" i="7"/>
  <c r="Q80" i="7"/>
  <c r="N80" i="7"/>
  <c r="P80" i="7"/>
  <c r="P78" i="7"/>
  <c r="M80" i="7"/>
  <c r="H78" i="7" l="1"/>
  <c r="G33" i="7"/>
  <c r="F33" i="7" s="1"/>
  <c r="F79" i="7" s="1"/>
  <c r="F50" i="7"/>
  <c r="S80" i="7"/>
  <c r="G79" i="7"/>
  <c r="G78" i="7" s="1"/>
  <c r="F78" i="7" s="1"/>
</calcChain>
</file>

<file path=xl/sharedStrings.xml><?xml version="1.0" encoding="utf-8"?>
<sst xmlns="http://schemas.openxmlformats.org/spreadsheetml/2006/main" count="502" uniqueCount="371">
  <si>
    <t>1 курс</t>
  </si>
  <si>
    <t>2 курс</t>
  </si>
  <si>
    <t>3 курс</t>
  </si>
  <si>
    <t>4 курс</t>
  </si>
  <si>
    <t>в т.ч.</t>
  </si>
  <si>
    <t>Обязательная</t>
  </si>
  <si>
    <t>всего занятий</t>
  </si>
  <si>
    <t>самостоятельная учебная работа</t>
  </si>
  <si>
    <t>максимальная</t>
  </si>
  <si>
    <t>Учебная нагрузка обучающихся (час.)</t>
  </si>
  <si>
    <t>Формы промежуточной аттестации</t>
  </si>
  <si>
    <t>Наименование циклов, дисциплин, профессиональных модулей, МДК, практик</t>
  </si>
  <si>
    <t>Индекс</t>
  </si>
  <si>
    <t>курсовых работ  (проектов)</t>
  </si>
  <si>
    <t>лаб.и практ.   занятий</t>
  </si>
  <si>
    <t>Иностранный язык</t>
  </si>
  <si>
    <t>История</t>
  </si>
  <si>
    <t>Обществознание</t>
  </si>
  <si>
    <r>
      <t xml:space="preserve">Распределение обязательной учебной нагрузки </t>
    </r>
    <r>
      <rPr>
        <sz val="8"/>
        <rFont val="Times New Roman"/>
        <family val="1"/>
        <charset val="204"/>
      </rPr>
      <t xml:space="preserve">(влючая обязательную аудиторную нагрузку и все виды практики в составе профессиональных модулей) </t>
    </r>
    <r>
      <rPr>
        <b/>
        <sz val="8"/>
        <rFont val="Times New Roman"/>
        <family val="1"/>
        <charset val="204"/>
      </rPr>
      <t>по курсам и семестрам (час. в семестр)</t>
    </r>
  </si>
  <si>
    <t>Общий гуманитарный и социально-экономический цикл</t>
  </si>
  <si>
    <t>Основы философии</t>
  </si>
  <si>
    <t>Физическая культура</t>
  </si>
  <si>
    <t>Математический и общий естественнонаучный цикл</t>
  </si>
  <si>
    <t>Экологические основы природопользования</t>
  </si>
  <si>
    <t>ПРОФЕССИОНАЛЬНЫЙ ЦИКЛ</t>
  </si>
  <si>
    <t>Общепрофессиональные дисциплины</t>
  </si>
  <si>
    <t>Охрана труда</t>
  </si>
  <si>
    <t>Безопасность жизнедеятельности</t>
  </si>
  <si>
    <t>Профессиональные модули</t>
  </si>
  <si>
    <t>Учебная практика</t>
  </si>
  <si>
    <t>Производственная практика</t>
  </si>
  <si>
    <t>Производственая практика</t>
  </si>
  <si>
    <t>О.00</t>
  </si>
  <si>
    <t>Основы безопасности жизнедеятельности</t>
  </si>
  <si>
    <t>ОГСЭ.00</t>
  </si>
  <si>
    <t>ОГСЭ.01</t>
  </si>
  <si>
    <t>ОГСЭ.02</t>
  </si>
  <si>
    <t>ОГСЭ.03</t>
  </si>
  <si>
    <t>ОГСЭ.04</t>
  </si>
  <si>
    <t>ЕН.00</t>
  </si>
  <si>
    <t>ЕН.01</t>
  </si>
  <si>
    <t>П.00</t>
  </si>
  <si>
    <t>ОП.00</t>
  </si>
  <si>
    <t>ОП.01</t>
  </si>
  <si>
    <t>ОП.02</t>
  </si>
  <si>
    <t>ОП.03</t>
  </si>
  <si>
    <t>ОП.04</t>
  </si>
  <si>
    <t>ОП.05</t>
  </si>
  <si>
    <t>ОП.06</t>
  </si>
  <si>
    <t>ОП.07</t>
  </si>
  <si>
    <t>ОП.08</t>
  </si>
  <si>
    <t>ОП.09</t>
  </si>
  <si>
    <t>ПМ.00</t>
  </si>
  <si>
    <t>ПМ.01</t>
  </si>
  <si>
    <t>МДК.01.01</t>
  </si>
  <si>
    <t>УП. 01</t>
  </si>
  <si>
    <t>ПМ.02</t>
  </si>
  <si>
    <t>МДК.02.01</t>
  </si>
  <si>
    <t>ПП.02.</t>
  </si>
  <si>
    <t>ПМ.03</t>
  </si>
  <si>
    <t>МДК.03.01</t>
  </si>
  <si>
    <t>ПМ.04</t>
  </si>
  <si>
    <t>Всего</t>
  </si>
  <si>
    <t>ПДП</t>
  </si>
  <si>
    <t>ГИА</t>
  </si>
  <si>
    <t>Преддипломная практика</t>
  </si>
  <si>
    <t>Государственная (итоговая) аттестация</t>
  </si>
  <si>
    <t>дисциплин и МДК</t>
  </si>
  <si>
    <t>учебная практика</t>
  </si>
  <si>
    <t>производств.практика</t>
  </si>
  <si>
    <t>экзаменов (в т.ч. экзаменов (квалификационных))</t>
  </si>
  <si>
    <t>дифф.зачетов</t>
  </si>
  <si>
    <t>зачетов</t>
  </si>
  <si>
    <t>1.1. Выпускная квалификационная работа в форме: дипломной работы</t>
  </si>
  <si>
    <t>Общеобразовательный цикл</t>
  </si>
  <si>
    <t>4 нед</t>
  </si>
  <si>
    <t>Выполнение дипломнай работы  с 19.05 по 15.06 (всего 4 нед.)</t>
  </si>
  <si>
    <t>Защита дипломной работы  с 16.06 по 30.06 (всего 2 нед.)</t>
  </si>
  <si>
    <t>ОП.10</t>
  </si>
  <si>
    <t>ОП.11</t>
  </si>
  <si>
    <t>Основы зоотехнии</t>
  </si>
  <si>
    <t xml:space="preserve">Метрология, стандартизация и подтверждение качества </t>
  </si>
  <si>
    <t>МДК.04.01</t>
  </si>
  <si>
    <t>УП.05</t>
  </si>
  <si>
    <t>ПМ.05</t>
  </si>
  <si>
    <t>МДК.05.01</t>
  </si>
  <si>
    <t xml:space="preserve">ПП.05 </t>
  </si>
  <si>
    <t>Выполнение работ по одной или нескольким профессиям рабочих, должностях служащих</t>
  </si>
  <si>
    <t>Утверждаю</t>
  </si>
  <si>
    <t>УЧЕБНЫЙ ПЛАН</t>
  </si>
  <si>
    <t>Московской области</t>
  </si>
  <si>
    <t>«Коломенский аграрный колледж»</t>
  </si>
  <si>
    <t>по специальности среднего профессионального образования</t>
  </si>
  <si>
    <t>по программе базовой  подготовки</t>
  </si>
  <si>
    <r>
      <t xml:space="preserve">                                         Форма обучения – </t>
    </r>
    <r>
      <rPr>
        <u/>
        <sz val="12"/>
        <color indexed="8"/>
        <rFont val="Times New Roman"/>
        <family val="1"/>
        <charset val="204"/>
      </rPr>
      <t>очная</t>
    </r>
  </si>
  <si>
    <r>
      <t xml:space="preserve">                                          на базе </t>
    </r>
    <r>
      <rPr>
        <u/>
        <sz val="12"/>
        <color indexed="8"/>
        <rFont val="Times New Roman"/>
        <family val="1"/>
        <charset val="204"/>
      </rPr>
      <t>основного общего образования</t>
    </r>
  </si>
  <si>
    <t xml:space="preserve">                                          Профиль получаемого профессионального образования: </t>
  </si>
  <si>
    <t>естественнонаучный</t>
  </si>
  <si>
    <t>директор</t>
  </si>
  <si>
    <t>__________ А.А.Маринин</t>
  </si>
  <si>
    <t>Сводные данные по бюджету времени (в неделях) для очной формы обучения</t>
  </si>
  <si>
    <t>Курсы</t>
  </si>
  <si>
    <t>Обучение по дисциплинам и междисциплинарным курсам</t>
  </si>
  <si>
    <t>Промежуточная аттестация</t>
  </si>
  <si>
    <t>Каникулы</t>
  </si>
  <si>
    <t>Всего по курсам</t>
  </si>
  <si>
    <t>по профилю специальности СПО</t>
  </si>
  <si>
    <t>преддипломная практика</t>
  </si>
  <si>
    <t>I курс</t>
  </si>
  <si>
    <t>II курс</t>
  </si>
  <si>
    <t>III курс</t>
  </si>
  <si>
    <t xml:space="preserve"> </t>
  </si>
  <si>
    <t>IV курс</t>
  </si>
  <si>
    <t>1. График учебного процесса</t>
  </si>
  <si>
    <t>курс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</si>
  <si>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</si>
  <si>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</si>
  <si>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</si>
  <si>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</si>
  <si>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</si>
  <si>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</si>
  <si>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</si>
  <si>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</si>
  <si>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</si>
  <si>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</si>
  <si>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</si>
  <si>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</si>
  <si>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08 14</t>
  </si>
  <si>
    <t>22 28</t>
  </si>
  <si>
    <t>06 12</t>
  </si>
  <si>
    <t>13 19</t>
  </si>
  <si>
    <t>20 26</t>
  </si>
  <si>
    <t>05 11</t>
  </si>
  <si>
    <t>12 18</t>
  </si>
  <si>
    <t>19 25</t>
  </si>
  <si>
    <t>26 01</t>
  </si>
  <si>
    <t>16 22</t>
  </si>
  <si>
    <t>23 29</t>
  </si>
  <si>
    <t>30 05</t>
  </si>
  <si>
    <t>27 03</t>
  </si>
  <si>
    <t>04 10</t>
  </si>
  <si>
    <t>11 17</t>
  </si>
  <si>
    <t>18 24</t>
  </si>
  <si>
    <t>25 31</t>
  </si>
  <si>
    <t>№ недели</t>
  </si>
  <si>
    <t>К</t>
  </si>
  <si>
    <t>С</t>
  </si>
  <si>
    <t>И</t>
  </si>
  <si>
    <t>*</t>
  </si>
  <si>
    <t>Обозначение:</t>
  </si>
  <si>
    <t xml:space="preserve">Теоретическое </t>
  </si>
  <si>
    <t>Практика для</t>
  </si>
  <si>
    <t>Практика по</t>
  </si>
  <si>
    <t>Практика</t>
  </si>
  <si>
    <t xml:space="preserve">Промежуточная </t>
  </si>
  <si>
    <t>Итоговая</t>
  </si>
  <si>
    <t>обучение</t>
  </si>
  <si>
    <t>получения</t>
  </si>
  <si>
    <t>профилю</t>
  </si>
  <si>
    <t>преддипломная</t>
  </si>
  <si>
    <t>аттестация</t>
  </si>
  <si>
    <t>государственная</t>
  </si>
  <si>
    <t>первичных</t>
  </si>
  <si>
    <t>специальности</t>
  </si>
  <si>
    <t>(квалификационная)</t>
  </si>
  <si>
    <t>профессиональных</t>
  </si>
  <si>
    <t>(технологическая)</t>
  </si>
  <si>
    <t>стажировка</t>
  </si>
  <si>
    <t>навыков(учебная)</t>
  </si>
  <si>
    <t>У</t>
  </si>
  <si>
    <t>Т</t>
  </si>
  <si>
    <t>А</t>
  </si>
  <si>
    <t>Всего часов без практики</t>
  </si>
  <si>
    <t>Всего часов с практикой</t>
  </si>
  <si>
    <t>1 сем     недель</t>
  </si>
  <si>
    <t>2 сем    недель</t>
  </si>
  <si>
    <t>3 сем     недель</t>
  </si>
  <si>
    <t>4 сем      недель</t>
  </si>
  <si>
    <t>5 сем    недель</t>
  </si>
  <si>
    <t>6 сем     недель</t>
  </si>
  <si>
    <t>7 сем     недель</t>
  </si>
  <si>
    <t>8 сем       недель</t>
  </si>
  <si>
    <t>ПП.01.</t>
  </si>
  <si>
    <t>ПП.04</t>
  </si>
  <si>
    <t>П</t>
  </si>
  <si>
    <r>
      <t xml:space="preserve">                                          Нормативный срок освоения ОПОП – 3</t>
    </r>
    <r>
      <rPr>
        <u/>
        <sz val="12"/>
        <color indexed="8"/>
        <rFont val="Times New Roman"/>
        <family val="1"/>
        <charset val="204"/>
      </rPr>
      <t xml:space="preserve"> года  10 мес.</t>
    </r>
  </si>
  <si>
    <t xml:space="preserve">часов в неделю </t>
  </si>
  <si>
    <t>28.09-04.10</t>
  </si>
  <si>
    <t>28.12-03.01</t>
  </si>
  <si>
    <t>1      6</t>
  </si>
  <si>
    <t>07 13</t>
  </si>
  <si>
    <t>14  20</t>
  </si>
  <si>
    <t>21 27</t>
  </si>
  <si>
    <t>02 08</t>
  </si>
  <si>
    <t>09 15</t>
  </si>
  <si>
    <t>30    06</t>
  </si>
  <si>
    <t>14 20</t>
  </si>
  <si>
    <t>01 07</t>
  </si>
  <si>
    <t>15 23</t>
  </si>
  <si>
    <t>29 06</t>
  </si>
  <si>
    <t>28 03</t>
  </si>
  <si>
    <t>25 01</t>
  </si>
  <si>
    <t xml:space="preserve">09 15 </t>
  </si>
  <si>
    <t xml:space="preserve">18 24 </t>
  </si>
  <si>
    <t>экзамены</t>
  </si>
  <si>
    <t>зачеты</t>
  </si>
  <si>
    <t>дифференцированные зачеты</t>
  </si>
  <si>
    <t>3-8</t>
  </si>
  <si>
    <t xml:space="preserve">ОБОСНОВАНИЕ РАСПРЕДЕЛЕНИЯ ВАРИАТИВНОЙ  ЧАСТИ ОПОП </t>
  </si>
  <si>
    <t>РАСПРЕДЕЛЕНИЕ  ЧАСОВ  ВАРИАТИВНОЙ  ЧАСТИ:</t>
  </si>
  <si>
    <t>№</t>
  </si>
  <si>
    <t>Наименование дисциплин вариантной части</t>
  </si>
  <si>
    <t>Кол-во часов</t>
  </si>
  <si>
    <t>Обоснование</t>
  </si>
  <si>
    <t xml:space="preserve">Основы экономики, менеджмента и маркетинга </t>
  </si>
  <si>
    <t>Итого:</t>
  </si>
  <si>
    <t xml:space="preserve">  </t>
  </si>
  <si>
    <t>Перечень кабинетов, лабораторий, мастерских и других помещений</t>
  </si>
  <si>
    <t>Кабинеты:</t>
  </si>
  <si>
    <t>Лаборатории:</t>
  </si>
  <si>
    <t>Спортивный комплекс:</t>
  </si>
  <si>
    <r>
      <t>-</t>
    </r>
    <r>
      <rPr>
        <sz val="7"/>
        <rFont val="Times New Roman"/>
        <family val="1"/>
        <charset val="204"/>
      </rPr>
      <t xml:space="preserve">   </t>
    </r>
    <r>
      <rPr>
        <sz val="12"/>
        <rFont val="Times New Roman"/>
        <family val="1"/>
        <charset val="204"/>
      </rPr>
      <t>спортивный зал;</t>
    </r>
  </si>
  <si>
    <r>
      <t>-</t>
    </r>
    <r>
      <rPr>
        <sz val="7"/>
        <rFont val="Times New Roman"/>
        <family val="1"/>
        <charset val="204"/>
      </rPr>
      <t xml:space="preserve">   </t>
    </r>
    <r>
      <rPr>
        <sz val="12"/>
        <rFont val="Times New Roman"/>
        <family val="1"/>
        <charset val="204"/>
      </rPr>
      <t>открытый стадион широкого профиля;</t>
    </r>
  </si>
  <si>
    <r>
      <t>-</t>
    </r>
    <r>
      <rPr>
        <sz val="7"/>
        <rFont val="Times New Roman"/>
        <family val="1"/>
        <charset val="204"/>
      </rPr>
      <t xml:space="preserve">   </t>
    </r>
    <r>
      <rPr>
        <sz val="12"/>
        <rFont val="Times New Roman"/>
        <family val="1"/>
        <charset val="204"/>
      </rPr>
      <t>стрелковый тир.</t>
    </r>
  </si>
  <si>
    <t>Залы:</t>
  </si>
  <si>
    <r>
      <t>-</t>
    </r>
    <r>
      <rPr>
        <sz val="7"/>
        <rFont val="Times New Roman"/>
        <family val="1"/>
        <charset val="204"/>
      </rPr>
      <t xml:space="preserve">   </t>
    </r>
    <r>
      <rPr>
        <sz val="12"/>
        <rFont val="Times New Roman"/>
        <family val="1"/>
        <charset val="204"/>
      </rPr>
      <t xml:space="preserve">библиотека, </t>
    </r>
  </si>
  <si>
    <r>
      <t>-</t>
    </r>
    <r>
      <rPr>
        <sz val="7"/>
        <rFont val="Times New Roman"/>
        <family val="1"/>
        <charset val="204"/>
      </rPr>
      <t xml:space="preserve">   </t>
    </r>
    <r>
      <rPr>
        <sz val="12"/>
        <rFont val="Times New Roman"/>
        <family val="1"/>
        <charset val="204"/>
      </rPr>
      <t>читальный зал с выходом в сеть «Интернет»;</t>
    </r>
  </si>
  <si>
    <t>актовый зал</t>
  </si>
  <si>
    <t>Заместитель директора по учебной работе</t>
  </si>
  <si>
    <t>Г.Е.Татаринова</t>
  </si>
  <si>
    <t>Н.М.Медведева</t>
  </si>
  <si>
    <t>Т.И. Новикова</t>
  </si>
  <si>
    <t>Председатель цикловой комиссии гуманитарных</t>
  </si>
  <si>
    <t>Д.Ш.Юсупова</t>
  </si>
  <si>
    <t>Председатель цикловой комиссии экономических,</t>
  </si>
  <si>
    <t>бухгалтерских и  страховых дисциплин</t>
  </si>
  <si>
    <t>Председатель цикловой комиссии зооветеринарных</t>
  </si>
  <si>
    <t xml:space="preserve">дисциплин   </t>
  </si>
  <si>
    <t xml:space="preserve">        Е.Г.Семанин</t>
  </si>
  <si>
    <t>и социально-экономических  дисциплин</t>
  </si>
  <si>
    <t xml:space="preserve"> Е.Г. Семанин</t>
  </si>
  <si>
    <t>ОУД.01</t>
  </si>
  <si>
    <t>ОУД.02</t>
  </si>
  <si>
    <t>ОУД.03</t>
  </si>
  <si>
    <t>ОУД.04</t>
  </si>
  <si>
    <t>ОУД.05</t>
  </si>
  <si>
    <t>ОУД.06</t>
  </si>
  <si>
    <t>Математика:алгебра, начала математического анализа, геометрия</t>
  </si>
  <si>
    <t>ОУД.07</t>
  </si>
  <si>
    <t>Общие</t>
  </si>
  <si>
    <t>ОУД.08</t>
  </si>
  <si>
    <t>ОУД.09</t>
  </si>
  <si>
    <t>ОУД.10</t>
  </si>
  <si>
    <t xml:space="preserve">Физика </t>
  </si>
  <si>
    <t>по выбору из обязательных предметных областей</t>
  </si>
  <si>
    <t>ОУД.11</t>
  </si>
  <si>
    <t>ОУД.12</t>
  </si>
  <si>
    <t>ОУД.13</t>
  </si>
  <si>
    <t xml:space="preserve">ПП.03 </t>
  </si>
  <si>
    <t>ЕН.02</t>
  </si>
  <si>
    <t>Математика</t>
  </si>
  <si>
    <t>ОП.12</t>
  </si>
  <si>
    <t>ОП.13</t>
  </si>
  <si>
    <t xml:space="preserve">Правовые основы профессиональной деятельности </t>
  </si>
  <si>
    <t xml:space="preserve">Микробиология, санитария и гигиена </t>
  </si>
  <si>
    <t xml:space="preserve">Основы аналитической химии </t>
  </si>
  <si>
    <t xml:space="preserve">Материаловедение </t>
  </si>
  <si>
    <t xml:space="preserve">Техническая механика </t>
  </si>
  <si>
    <t xml:space="preserve">Инженерная графика </t>
  </si>
  <si>
    <t xml:space="preserve">Основы механизации, электрификации и автоматизации сельскохозяйственного производства </t>
  </si>
  <si>
    <t xml:space="preserve">Основы агрономии </t>
  </si>
  <si>
    <t>ОП.14</t>
  </si>
  <si>
    <t xml:space="preserve">Производство и первичная обработка продукции растениеводства </t>
  </si>
  <si>
    <t xml:space="preserve">Технологии производства продукции растениеводства </t>
  </si>
  <si>
    <t xml:space="preserve">Производство и первичная обработка продукции животноводства </t>
  </si>
  <si>
    <t xml:space="preserve">Технологии производства продукции животноводства     </t>
  </si>
  <si>
    <t xml:space="preserve">Кормопроизводство </t>
  </si>
  <si>
    <t>МДК.02.02</t>
  </si>
  <si>
    <t>Хранение, транспортировка и реализация сельскохозяйственной продукции</t>
  </si>
  <si>
    <t xml:space="preserve">Технологии хранения, транспортировки и реализации сельскохозяйственной продукции     </t>
  </si>
  <si>
    <t>МДК.03.02</t>
  </si>
  <si>
    <t xml:space="preserve">Сооружения и оборудование по хранению и переработке сельскохозяйственной продукции </t>
  </si>
  <si>
    <t xml:space="preserve">Управление работами по производству и переработке продукции растениеводства и животноводства </t>
  </si>
  <si>
    <t xml:space="preserve">Управление структурным подразделением организации </t>
  </si>
  <si>
    <t>УП.02.01</t>
  </si>
  <si>
    <t>УП.02.02</t>
  </si>
  <si>
    <t>УП.03.01</t>
  </si>
  <si>
    <t>УП.03.02</t>
  </si>
  <si>
    <t>преддипл.практика</t>
  </si>
  <si>
    <t>1. Программа базовой  подготовки</t>
  </si>
  <si>
    <t>Дополнительные, по выбору обучающихся</t>
  </si>
  <si>
    <t xml:space="preserve">                                          Квалификация: технолог</t>
  </si>
  <si>
    <t>социально-экономических дисциплин;</t>
  </si>
  <si>
    <t>иностранного языка;</t>
  </si>
  <si>
    <t>информационных технологий в профессиональной деятельности;</t>
  </si>
  <si>
    <t>инженерной графики;</t>
  </si>
  <si>
    <t>материаловедения;</t>
  </si>
  <si>
    <t>агрономии;</t>
  </si>
  <si>
    <t>зоотехнии;</t>
  </si>
  <si>
    <t>товароведения сельскохозяйственной продукции;</t>
  </si>
  <si>
    <t>экологических основ природопользования;</t>
  </si>
  <si>
    <t>безопасности жизнедеятельности и охраны труда.</t>
  </si>
  <si>
    <t>технической механики;</t>
  </si>
  <si>
    <t>механизации, электрификации и автоматизации сельскохозяйственных работ;</t>
  </si>
  <si>
    <t>микробиологии, санитарии и гигиены;</t>
  </si>
  <si>
    <t>метрологии, стандартизации и оценки качества;</t>
  </si>
  <si>
    <t>технологий производства продукции растениеводства;</t>
  </si>
  <si>
    <t>технологий производства продукции животноводства;</t>
  </si>
  <si>
    <t>кормопроизводства;</t>
  </si>
  <si>
    <t>технологий хранения и переработки сельскохозяйственной продукции.</t>
  </si>
  <si>
    <r>
      <rPr>
        <sz val="7"/>
        <rFont val="Times New Roman"/>
        <family val="1"/>
        <charset val="204"/>
      </rPr>
      <t xml:space="preserve">  </t>
    </r>
    <r>
      <rPr>
        <sz val="12"/>
        <rFont val="Times New Roman"/>
        <family val="1"/>
        <charset val="204"/>
      </rPr>
      <t>учебно-производственное хозяйство;</t>
    </r>
  </si>
  <si>
    <r>
      <rPr>
        <sz val="7"/>
        <rFont val="Times New Roman"/>
        <family val="1"/>
        <charset val="204"/>
      </rPr>
      <t xml:space="preserve">            </t>
    </r>
    <r>
      <rPr>
        <b/>
        <sz val="12"/>
        <rFont val="Times New Roman"/>
        <family val="1"/>
        <charset val="204"/>
      </rPr>
      <t>Полигоны:</t>
    </r>
  </si>
  <si>
    <t>учебно-производственные.</t>
  </si>
  <si>
    <t xml:space="preserve">        Мастерские:</t>
  </si>
  <si>
    <t>Консультации по 4 часа на студента в год</t>
  </si>
  <si>
    <t>Русский язык</t>
  </si>
  <si>
    <t>Литература</t>
  </si>
  <si>
    <t>Информатика</t>
  </si>
  <si>
    <t>Химия</t>
  </si>
  <si>
    <t>Биология</t>
  </si>
  <si>
    <t>ОП.15</t>
  </si>
  <si>
    <t>теоретических недель</t>
  </si>
  <si>
    <t xml:space="preserve">Профессиональная адаптация </t>
  </si>
  <si>
    <t xml:space="preserve">Основы финансовой грамотности </t>
  </si>
  <si>
    <t>МДК.02.03</t>
  </si>
  <si>
    <t>Технология  производства  молочной продукции</t>
  </si>
  <si>
    <t>МДК.02.04</t>
  </si>
  <si>
    <t>Технология  производства  мясной продукции</t>
  </si>
  <si>
    <t>Выполнение работ по професси  Приемщик сельскохозяйственных продуктов и сырья</t>
  </si>
  <si>
    <t>УП.02.03</t>
  </si>
  <si>
    <t>ОУД.14</t>
  </si>
  <si>
    <t xml:space="preserve">           ГБПОУ МО «КОЛОМЕНСКИЙ АГАРНЫЙ КОЛЛЕДЖ»</t>
  </si>
  <si>
    <t>По специальности 35.02.06 Технология производства и переработки сельскохозяйственной продукции</t>
  </si>
  <si>
    <t xml:space="preserve">35.02.06 Технология производства и переработки сельскохозяйственной продукции </t>
  </si>
  <si>
    <t>программы подготовки специалистов среднего звена</t>
  </si>
  <si>
    <r>
      <t>Количество часов обязательной аудиторной нагрузки на вариативную часть по профессии/специальности</t>
    </r>
    <r>
      <rPr>
        <b/>
        <sz val="8"/>
        <rFont val="Times New Roman"/>
        <family val="1"/>
        <charset val="204"/>
      </rPr>
      <t>__864___</t>
    </r>
  </si>
  <si>
    <t>МДК.02.04                                 Технология  производства  мясной продукции</t>
  </si>
  <si>
    <t>МДК.02.03
Технология  производства  молочной продукции</t>
  </si>
  <si>
    <t xml:space="preserve">ОП.14
Профессиональная адаптация </t>
  </si>
  <si>
    <t>ГБПОУ  МО «Коломенский аграрный колледж»</t>
  </si>
  <si>
    <t>Введен по заявлению работодателя с целью освоения новых компетенций и расширения компетенций по МДК 02.01 Технология производства и переработки продукции животноводства</t>
  </si>
  <si>
    <t>Введен по заявлению работодателя с целью освоения новых компетенций и расширения компетенций по МДК 01.01 Технология производства и переработки продукции растениеводства</t>
  </si>
  <si>
    <t>История Подмосковья/Экология моего края</t>
  </si>
  <si>
    <t xml:space="preserve">Русский язык и  культура речи/Культура речи и деловое общение
</t>
  </si>
  <si>
    <t>По рекомендации Министерства образования Московской области</t>
  </si>
  <si>
    <t>Государственного бюджетного профессионального образовательного учреждения</t>
  </si>
  <si>
    <t>3.  План учебного процесса ТПиПСХП 2017 1 курс прием 2017</t>
  </si>
  <si>
    <t>1.1</t>
  </si>
  <si>
    <t>1.2</t>
  </si>
  <si>
    <t>2</t>
  </si>
  <si>
    <t>3</t>
  </si>
  <si>
    <t>Введение новых дисциплин общепрофессионального цикла</t>
  </si>
  <si>
    <t>Основы финансовой грамотности</t>
  </si>
  <si>
    <t>Дисциплины опщепрофессионального цикла по ФГОС</t>
  </si>
  <si>
    <t>Профессиональные модули по ФГОС</t>
  </si>
  <si>
    <t>Введение новых междисциплинарных курсов</t>
  </si>
  <si>
    <t>На увеличение объема времени в соответствии с потребностями работодателя и спецификой деятельности образовательной организации</t>
  </si>
  <si>
    <t>3.1</t>
  </si>
  <si>
    <t>3.2</t>
  </si>
  <si>
    <t>4</t>
  </si>
  <si>
    <t>3.3</t>
  </si>
  <si>
    <t>МДК.05.01 Выполнение работ по профессии  Приемщик сельскохозяйственных продуктов и сырья</t>
  </si>
  <si>
    <t>«___»____________ 2017г.</t>
  </si>
  <si>
    <t>1 курс, прием 2017</t>
  </si>
  <si>
    <t>35.02.06</t>
  </si>
  <si>
    <t>Заместитель директора по учебно-производственной работе</t>
  </si>
  <si>
    <t xml:space="preserve">Председатель цикловой комиссии садово-парковых и ландшафтных   </t>
  </si>
  <si>
    <t xml:space="preserve"> дисциплин</t>
  </si>
  <si>
    <t>О.А.Каширская</t>
  </si>
  <si>
    <t>Председатель цикловой комиссии общеобразовательных  дисциплин</t>
  </si>
  <si>
    <t>-,Э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</si>
</sst>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2" x14ac:knownFonts="1"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Arial Cyr"/>
      <charset val="204"/>
    </font>
    <font>
      <sz val="10"/>
      <name val="Arial Cyr"/>
      <charset val="204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u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1"/>
    </font>
    <font>
      <u/>
      <sz val="12"/>
      <color indexed="8"/>
      <name val="Times New Roman"/>
      <family val="1"/>
      <charset val="204"/>
    </font>
    <font>
      <sz val="10"/>
      <name val="Arial Cyr"/>
      <family val="2"/>
      <charset val="204"/>
    </font>
    <font>
      <b/>
      <sz val="14"/>
      <name val="Times New Roman"/>
      <family val="1"/>
      <charset val="204"/>
    </font>
    <font>
      <b/>
      <sz val="12"/>
      <color indexed="8"/>
      <name val="Times New Roman"/>
      <family val="1"/>
      <charset val="1"/>
    </font>
    <font>
      <b/>
      <sz val="12"/>
      <name val="Times New Roman"/>
      <family val="1"/>
      <charset val="204"/>
    </font>
    <font>
      <b/>
      <sz val="14"/>
      <name val="Arial Cyr"/>
      <family val="2"/>
      <charset val="204"/>
    </font>
    <font>
      <b/>
      <sz val="8"/>
      <name val="Arial Cyr"/>
      <family val="2"/>
      <charset val="204"/>
    </font>
    <font>
      <b/>
      <sz val="9"/>
      <name val="Arial Cyr"/>
      <family val="2"/>
      <charset val="204"/>
    </font>
    <font>
      <sz val="12"/>
      <name val="Arial Cyr"/>
      <family val="2"/>
      <charset val="204"/>
    </font>
    <font>
      <sz val="9"/>
      <name val="Arial Cyr"/>
      <family val="2"/>
      <charset val="204"/>
    </font>
    <font>
      <sz val="11"/>
      <name val="Arial Cyr"/>
      <family val="2"/>
      <charset val="204"/>
    </font>
    <font>
      <sz val="8"/>
      <name val="Arial Cyr"/>
      <family val="2"/>
      <charset val="204"/>
    </font>
    <font>
      <sz val="14"/>
      <name val="Arial Cyr"/>
      <family val="2"/>
      <charset val="204"/>
    </font>
    <font>
      <sz val="14"/>
      <name val="Times New Roman"/>
      <family val="1"/>
    </font>
    <font>
      <sz val="11"/>
      <name val="Arial Cyr"/>
      <charset val="204"/>
    </font>
    <font>
      <sz val="14"/>
      <name val="Arial Cyr"/>
      <charset val="204"/>
    </font>
    <font>
      <sz val="12"/>
      <name val="Times New Roman"/>
      <family val="1"/>
      <charset val="204"/>
    </font>
    <font>
      <sz val="7"/>
      <name val="Times New Roman"/>
      <family val="1"/>
      <charset val="204"/>
    </font>
    <font>
      <sz val="12"/>
      <name val="Arial Cyr"/>
      <charset val="204"/>
    </font>
    <font>
      <b/>
      <sz val="8"/>
      <color indexed="10"/>
      <name val="Times New Roman"/>
      <family val="1"/>
      <charset val="204"/>
    </font>
    <font>
      <sz val="12"/>
      <color theme="1"/>
      <name val="Times New Roman"/>
      <family val="1"/>
      <charset val="1"/>
    </font>
    <font>
      <sz val="9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name val="Arial Cyr"/>
      <charset val="204"/>
    </font>
    <font>
      <sz val="8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39997558519241921"/>
        <bgColor rgb="FF000000"/>
      </patternFill>
    </fill>
    <fill>
      <patternFill patternType="solid">
        <fgColor rgb="FFFFFF99"/>
        <bgColor rgb="FF000000"/>
      </patternFill>
    </fill>
    <fill>
      <patternFill patternType="solid">
        <fgColor rgb="FFCCFFCC"/>
        <bgColor rgb="FF000000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n">
        <color rgb="FF333333"/>
      </right>
      <top/>
      <bottom style="thin">
        <color rgb="FF333333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333333"/>
      </left>
      <right style="thin">
        <color rgb="FF333333"/>
      </right>
      <top/>
      <bottom style="thin">
        <color rgb="FF333333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340">
    <xf numFmtId="0" fontId="0" fillId="0" borderId="0" xfId="0"/>
    <xf numFmtId="0" fontId="4" fillId="0" borderId="1" xfId="0" applyFont="1" applyBorder="1" applyAlignment="1">
      <alignment horizontal="center"/>
    </xf>
    <xf numFmtId="0" fontId="2" fillId="0" borderId="0" xfId="0" applyFont="1"/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1" fillId="0" borderId="0" xfId="0" applyFont="1"/>
    <xf numFmtId="0" fontId="5" fillId="0" borderId="6" xfId="0" applyFont="1" applyBorder="1" applyAlignment="1">
      <alignment horizontal="center"/>
    </xf>
    <xf numFmtId="0" fontId="7" fillId="0" borderId="0" xfId="0" applyFont="1"/>
    <xf numFmtId="0" fontId="5" fillId="0" borderId="0" xfId="0" applyFont="1"/>
    <xf numFmtId="0" fontId="3" fillId="0" borderId="1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9" fillId="0" borderId="0" xfId="0" applyFont="1" applyAlignment="1">
      <alignment horizontal="right"/>
    </xf>
    <xf numFmtId="0" fontId="9" fillId="0" borderId="0" xfId="0" applyFont="1"/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justify"/>
    </xf>
    <xf numFmtId="0" fontId="14" fillId="0" borderId="0" xfId="0" applyFont="1" applyAlignment="1">
      <alignment horizontal="justify"/>
    </xf>
    <xf numFmtId="0" fontId="15" fillId="0" borderId="0" xfId="0" applyFont="1" applyAlignment="1">
      <alignment horizontal="center"/>
    </xf>
    <xf numFmtId="0" fontId="16" fillId="0" borderId="0" xfId="0" applyFont="1"/>
    <xf numFmtId="0" fontId="18" fillId="0" borderId="0" xfId="0" applyFont="1" applyAlignment="1">
      <alignment wrapText="1"/>
    </xf>
    <xf numFmtId="0" fontId="9" fillId="0" borderId="7" xfId="0" applyFont="1" applyBorder="1" applyAlignment="1">
      <alignment horizontal="justify" vertical="center" wrapText="1"/>
    </xf>
    <xf numFmtId="0" fontId="9" fillId="0" borderId="2" xfId="0" applyFont="1" applyBorder="1" applyAlignment="1">
      <alignment vertical="center"/>
    </xf>
    <xf numFmtId="0" fontId="9" fillId="0" borderId="7" xfId="0" applyFont="1" applyBorder="1" applyAlignment="1">
      <alignment horizontal="center" vertical="center"/>
    </xf>
    <xf numFmtId="0" fontId="19" fillId="0" borderId="2" xfId="0" applyFont="1" applyBorder="1" applyAlignment="1">
      <alignment vertical="center"/>
    </xf>
    <xf numFmtId="0" fontId="19" fillId="0" borderId="7" xfId="0" applyFont="1" applyBorder="1" applyAlignment="1">
      <alignment horizontal="center" vertical="center"/>
    </xf>
    <xf numFmtId="0" fontId="21" fillId="0" borderId="0" xfId="0" applyFont="1"/>
    <xf numFmtId="16" fontId="16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0" fontId="23" fillId="0" borderId="0" xfId="0" applyFont="1" applyBorder="1"/>
    <xf numFmtId="0" fontId="0" fillId="0" borderId="0" xfId="0" applyBorder="1"/>
    <xf numFmtId="0" fontId="25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7" fillId="0" borderId="0" xfId="0" applyFont="1"/>
    <xf numFmtId="0" fontId="30" fillId="0" borderId="0" xfId="0" applyFont="1"/>
    <xf numFmtId="0" fontId="4" fillId="0" borderId="2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3" xfId="0" applyFont="1" applyBorder="1" applyAlignment="1">
      <alignment wrapText="1"/>
    </xf>
    <xf numFmtId="0" fontId="4" fillId="0" borderId="9" xfId="0" applyFont="1" applyFill="1" applyBorder="1" applyAlignment="1">
      <alignment horizontal="center"/>
    </xf>
    <xf numFmtId="0" fontId="30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0" fillId="0" borderId="0" xfId="0" applyFont="1" applyBorder="1" applyAlignment="1">
      <alignment vertical="center"/>
    </xf>
    <xf numFmtId="0" fontId="2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6" fillId="0" borderId="1" xfId="0" applyFont="1" applyBorder="1" applyAlignment="1">
      <alignment wrapText="1"/>
    </xf>
    <xf numFmtId="0" fontId="16" fillId="0" borderId="10" xfId="0" applyFont="1" applyBorder="1" applyAlignment="1">
      <alignment horizontal="center" vertical="center" wrapText="1"/>
    </xf>
    <xf numFmtId="0" fontId="5" fillId="0" borderId="4" xfId="0" applyFont="1" applyBorder="1" applyAlignment="1">
      <alignment wrapText="1"/>
    </xf>
    <xf numFmtId="0" fontId="5" fillId="0" borderId="4" xfId="0" applyFont="1" applyBorder="1" applyAlignment="1"/>
    <xf numFmtId="0" fontId="6" fillId="0" borderId="8" xfId="0" applyFont="1" applyBorder="1" applyAlignment="1">
      <alignment wrapText="1"/>
    </xf>
    <xf numFmtId="0" fontId="5" fillId="0" borderId="1" xfId="0" applyFont="1" applyBorder="1" applyAlignment="1"/>
    <xf numFmtId="0" fontId="6" fillId="0" borderId="1" xfId="0" applyFont="1" applyBorder="1" applyAlignment="1"/>
    <xf numFmtId="0" fontId="2" fillId="0" borderId="0" xfId="0" applyFont="1" applyAlignment="1"/>
    <xf numFmtId="0" fontId="0" fillId="0" borderId="0" xfId="0" applyAlignment="1"/>
    <xf numFmtId="0" fontId="5" fillId="0" borderId="1" xfId="0" applyFont="1" applyBorder="1" applyAlignment="1">
      <alignment horizontal="center" textRotation="90" wrapText="1"/>
    </xf>
    <xf numFmtId="0" fontId="3" fillId="0" borderId="2" xfId="0" applyFont="1" applyBorder="1" applyAlignment="1">
      <alignment horizontal="center" wrapText="1"/>
    </xf>
    <xf numFmtId="0" fontId="6" fillId="0" borderId="8" xfId="0" applyFont="1" applyBorder="1" applyAlignment="1"/>
    <xf numFmtId="0" fontId="6" fillId="0" borderId="4" xfId="0" applyFont="1" applyBorder="1" applyAlignment="1"/>
    <xf numFmtId="0" fontId="6" fillId="0" borderId="12" xfId="0" applyFont="1" applyBorder="1" applyAlignment="1"/>
    <xf numFmtId="0" fontId="0" fillId="0" borderId="1" xfId="0" applyBorder="1" applyAlignment="1"/>
    <xf numFmtId="0" fontId="5" fillId="0" borderId="1" xfId="0" applyFont="1" applyBorder="1"/>
    <xf numFmtId="0" fontId="16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6" fillId="0" borderId="17" xfId="0" applyFont="1" applyBorder="1" applyAlignment="1"/>
    <xf numFmtId="0" fontId="6" fillId="0" borderId="2" xfId="0" applyFont="1" applyBorder="1" applyAlignment="1">
      <alignment wrapText="1"/>
    </xf>
    <xf numFmtId="0" fontId="3" fillId="0" borderId="16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34" fillId="0" borderId="0" xfId="0" applyFont="1"/>
    <xf numFmtId="0" fontId="19" fillId="0" borderId="0" xfId="0" applyFont="1" applyAlignment="1">
      <alignment horizontal="left" indent="1"/>
    </xf>
    <xf numFmtId="0" fontId="19" fillId="0" borderId="0" xfId="0" applyFont="1" applyAlignment="1">
      <alignment horizontal="left" indent="3"/>
    </xf>
    <xf numFmtId="0" fontId="31" fillId="0" borderId="0" xfId="0" applyFont="1"/>
    <xf numFmtId="0" fontId="31" fillId="0" borderId="0" xfId="0" applyFont="1" applyAlignment="1">
      <alignment horizontal="justify"/>
    </xf>
    <xf numFmtId="0" fontId="33" fillId="0" borderId="0" xfId="0" applyFont="1"/>
    <xf numFmtId="0" fontId="5" fillId="2" borderId="1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2" fillId="0" borderId="14" xfId="0" applyFont="1" applyBorder="1" applyAlignment="1"/>
    <xf numFmtId="0" fontId="6" fillId="0" borderId="18" xfId="0" applyFont="1" applyBorder="1" applyAlignment="1">
      <alignment horizontal="center"/>
    </xf>
    <xf numFmtId="0" fontId="6" fillId="0" borderId="4" xfId="0" applyFont="1" applyBorder="1"/>
    <xf numFmtId="0" fontId="0" fillId="0" borderId="21" xfId="0" applyBorder="1" applyAlignment="1"/>
    <xf numFmtId="0" fontId="8" fillId="0" borderId="21" xfId="0" applyFont="1" applyBorder="1" applyAlignment="1"/>
    <xf numFmtId="0" fontId="6" fillId="0" borderId="0" xfId="0" applyFont="1"/>
    <xf numFmtId="0" fontId="0" fillId="4" borderId="0" xfId="0" applyFill="1" applyAlignment="1"/>
    <xf numFmtId="0" fontId="6" fillId="0" borderId="1" xfId="0" applyFont="1" applyBorder="1"/>
    <xf numFmtId="0" fontId="4" fillId="5" borderId="2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6" fillId="0" borderId="23" xfId="0" applyFont="1" applyBorder="1" applyAlignment="1"/>
    <xf numFmtId="0" fontId="4" fillId="2" borderId="3" xfId="0" applyFont="1" applyFill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1" fillId="0" borderId="1" xfId="0" applyFont="1" applyBorder="1"/>
    <xf numFmtId="0" fontId="3" fillId="3" borderId="1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5" borderId="7" xfId="0" applyFont="1" applyFill="1" applyBorder="1" applyAlignment="1">
      <alignment horizontal="center"/>
    </xf>
    <xf numFmtId="0" fontId="1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4" xfId="0" applyFont="1" applyFill="1" applyBorder="1" applyAlignment="1">
      <alignment horizontal="center"/>
    </xf>
    <xf numFmtId="0" fontId="6" fillId="0" borderId="2" xfId="0" applyFont="1" applyFill="1" applyBorder="1" applyAlignment="1"/>
    <xf numFmtId="0" fontId="6" fillId="0" borderId="1" xfId="0" applyFont="1" applyFill="1" applyBorder="1" applyAlignment="1"/>
    <xf numFmtId="0" fontId="6" fillId="0" borderId="14" xfId="0" applyFont="1" applyFill="1" applyBorder="1" applyAlignment="1"/>
    <xf numFmtId="0" fontId="6" fillId="0" borderId="2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49" fontId="6" fillId="0" borderId="14" xfId="0" applyNumberFormat="1" applyFont="1" applyFill="1" applyBorder="1" applyAlignment="1"/>
    <xf numFmtId="0" fontId="5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6" fillId="0" borderId="3" xfId="0" applyFont="1" applyFill="1" applyBorder="1" applyAlignment="1">
      <alignment wrapText="1"/>
    </xf>
    <xf numFmtId="0" fontId="6" fillId="0" borderId="2" xfId="0" applyFont="1" applyFill="1" applyBorder="1" applyAlignment="1">
      <alignment wrapText="1"/>
    </xf>
    <xf numFmtId="0" fontId="6" fillId="0" borderId="3" xfId="0" applyFont="1" applyFill="1" applyBorder="1" applyAlignment="1"/>
    <xf numFmtId="0" fontId="5" fillId="0" borderId="2" xfId="0" applyFont="1" applyFill="1" applyBorder="1" applyAlignment="1"/>
    <xf numFmtId="0" fontId="5" fillId="0" borderId="1" xfId="0" applyFont="1" applyFill="1" applyBorder="1" applyAlignment="1"/>
    <xf numFmtId="0" fontId="35" fillId="0" borderId="7" xfId="0" applyFont="1" applyBorder="1" applyAlignment="1">
      <alignment horizontal="center" vertical="center"/>
    </xf>
    <xf numFmtId="0" fontId="19" fillId="0" borderId="0" xfId="0" applyFont="1"/>
    <xf numFmtId="0" fontId="5" fillId="0" borderId="21" xfId="0" applyFont="1" applyBorder="1" applyAlignment="1"/>
    <xf numFmtId="0" fontId="6" fillId="0" borderId="0" xfId="0" applyFont="1" applyBorder="1" applyAlignment="1">
      <alignment horizontal="center"/>
    </xf>
    <xf numFmtId="0" fontId="5" fillId="0" borderId="28" xfId="0" applyFont="1" applyBorder="1"/>
    <xf numFmtId="0" fontId="5" fillId="0" borderId="16" xfId="0" applyFont="1" applyBorder="1"/>
    <xf numFmtId="0" fontId="5" fillId="0" borderId="20" xfId="0" applyFont="1" applyBorder="1"/>
    <xf numFmtId="0" fontId="6" fillId="0" borderId="2" xfId="0" applyFont="1" applyBorder="1"/>
    <xf numFmtId="0" fontId="6" fillId="0" borderId="7" xfId="0" applyFont="1" applyBorder="1"/>
    <xf numFmtId="0" fontId="6" fillId="0" borderId="12" xfId="0" applyFont="1" applyBorder="1" applyAlignment="1">
      <alignment wrapText="1"/>
    </xf>
    <xf numFmtId="0" fontId="6" fillId="0" borderId="0" xfId="0" applyFont="1" applyAlignment="1">
      <alignment vertical="center" wrapText="1"/>
    </xf>
    <xf numFmtId="0" fontId="6" fillId="0" borderId="15" xfId="0" applyFont="1" applyBorder="1"/>
    <xf numFmtId="0" fontId="6" fillId="0" borderId="18" xfId="0" applyFont="1" applyBorder="1"/>
    <xf numFmtId="0" fontId="5" fillId="0" borderId="2" xfId="0" applyFont="1" applyBorder="1" applyAlignment="1">
      <alignment horizontal="center"/>
    </xf>
    <xf numFmtId="0" fontId="5" fillId="0" borderId="20" xfId="0" applyFont="1" applyBorder="1" applyAlignment="1">
      <alignment horizontal="left" vertical="center" wrapText="1"/>
    </xf>
    <xf numFmtId="0" fontId="5" fillId="0" borderId="18" xfId="0" applyFont="1" applyBorder="1"/>
    <xf numFmtId="0" fontId="6" fillId="0" borderId="7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5" fillId="4" borderId="5" xfId="0" applyFont="1" applyFill="1" applyBorder="1" applyAlignment="1">
      <alignment horizontal="center"/>
    </xf>
    <xf numFmtId="0" fontId="5" fillId="4" borderId="11" xfId="0" applyFont="1" applyFill="1" applyBorder="1" applyAlignment="1">
      <alignment horizontal="left" wrapText="1"/>
    </xf>
    <xf numFmtId="0" fontId="5" fillId="4" borderId="15" xfId="0" applyFont="1" applyFill="1" applyBorder="1" applyAlignment="1">
      <alignment horizontal="left" wrapText="1"/>
    </xf>
    <xf numFmtId="0" fontId="5" fillId="4" borderId="15" xfId="0" applyFont="1" applyFill="1" applyBorder="1" applyAlignment="1">
      <alignment horizontal="center"/>
    </xf>
    <xf numFmtId="0" fontId="7" fillId="4" borderId="0" xfId="0" applyFont="1" applyFill="1"/>
    <xf numFmtId="0" fontId="5" fillId="4" borderId="6" xfId="0" applyFont="1" applyFill="1" applyBorder="1" applyAlignment="1">
      <alignment horizontal="center"/>
    </xf>
    <xf numFmtId="0" fontId="5" fillId="4" borderId="13" xfId="0" applyFont="1" applyFill="1" applyBorder="1" applyAlignment="1">
      <alignment wrapText="1"/>
    </xf>
    <xf numFmtId="0" fontId="5" fillId="4" borderId="15" xfId="0" applyFont="1" applyFill="1" applyBorder="1" applyAlignment="1">
      <alignment wrapText="1"/>
    </xf>
    <xf numFmtId="0" fontId="4" fillId="4" borderId="14" xfId="0" applyFont="1" applyFill="1" applyBorder="1" applyAlignment="1">
      <alignment horizontal="center"/>
    </xf>
    <xf numFmtId="0" fontId="3" fillId="4" borderId="14" xfId="0" applyFont="1" applyFill="1" applyBorder="1" applyAlignment="1">
      <alignment horizontal="center"/>
    </xf>
    <xf numFmtId="0" fontId="1" fillId="4" borderId="0" xfId="0" applyFont="1" applyFill="1"/>
    <xf numFmtId="0" fontId="5" fillId="4" borderId="24" xfId="0" applyFont="1" applyFill="1" applyBorder="1" applyAlignment="1">
      <alignment horizontal="center"/>
    </xf>
    <xf numFmtId="0" fontId="5" fillId="4" borderId="25" xfId="0" applyFont="1" applyFill="1" applyBorder="1" applyAlignment="1">
      <alignment wrapText="1"/>
    </xf>
    <xf numFmtId="0" fontId="5" fillId="4" borderId="26" xfId="0" applyFont="1" applyFill="1" applyBorder="1" applyAlignment="1">
      <alignment wrapText="1"/>
    </xf>
    <xf numFmtId="0" fontId="3" fillId="4" borderId="26" xfId="0" applyFont="1" applyFill="1" applyBorder="1" applyAlignment="1">
      <alignment horizontal="center"/>
    </xf>
    <xf numFmtId="0" fontId="5" fillId="4" borderId="15" xfId="0" applyFont="1" applyFill="1" applyBorder="1" applyAlignment="1">
      <alignment horizontal="center" wrapText="1"/>
    </xf>
    <xf numFmtId="0" fontId="5" fillId="4" borderId="13" xfId="0" applyFont="1" applyFill="1" applyBorder="1" applyAlignment="1">
      <alignment horizontal="left"/>
    </xf>
    <xf numFmtId="0" fontId="5" fillId="4" borderId="15" xfId="0" applyFont="1" applyFill="1" applyBorder="1" applyAlignment="1">
      <alignment horizontal="left"/>
    </xf>
    <xf numFmtId="0" fontId="4" fillId="4" borderId="15" xfId="0" applyFont="1" applyFill="1" applyBorder="1" applyAlignment="1">
      <alignment horizontal="center"/>
    </xf>
    <xf numFmtId="0" fontId="3" fillId="4" borderId="15" xfId="0" applyFont="1" applyFill="1" applyBorder="1" applyAlignment="1">
      <alignment horizontal="center"/>
    </xf>
    <xf numFmtId="0" fontId="5" fillId="6" borderId="16" xfId="0" applyFont="1" applyFill="1" applyBorder="1" applyAlignment="1">
      <alignment horizontal="center"/>
    </xf>
    <xf numFmtId="0" fontId="5" fillId="6" borderId="22" xfId="0" applyFont="1" applyFill="1" applyBorder="1" applyAlignment="1">
      <alignment wrapText="1"/>
    </xf>
    <xf numFmtId="0" fontId="5" fillId="6" borderId="16" xfId="0" applyFont="1" applyFill="1" applyBorder="1" applyAlignment="1">
      <alignment wrapText="1"/>
    </xf>
    <xf numFmtId="0" fontId="4" fillId="6" borderId="16" xfId="0" applyFont="1" applyFill="1" applyBorder="1" applyAlignment="1">
      <alignment horizontal="center"/>
    </xf>
    <xf numFmtId="0" fontId="3" fillId="6" borderId="16" xfId="0" applyFont="1" applyFill="1" applyBorder="1" applyAlignment="1">
      <alignment horizontal="center"/>
    </xf>
    <xf numFmtId="0" fontId="1" fillId="6" borderId="0" xfId="0" applyFont="1" applyFill="1"/>
    <xf numFmtId="0" fontId="5" fillId="6" borderId="9" xfId="0" applyFont="1" applyFill="1" applyBorder="1" applyAlignment="1"/>
    <xf numFmtId="0" fontId="6" fillId="7" borderId="16" xfId="0" applyFont="1" applyFill="1" applyBorder="1" applyAlignment="1">
      <alignment wrapText="1"/>
    </xf>
    <xf numFmtId="0" fontId="3" fillId="7" borderId="16" xfId="0" applyFont="1" applyFill="1" applyBorder="1" applyAlignment="1">
      <alignment horizontal="center"/>
    </xf>
    <xf numFmtId="0" fontId="1" fillId="7" borderId="0" xfId="0" applyFont="1" applyFill="1"/>
    <xf numFmtId="0" fontId="5" fillId="7" borderId="5" xfId="0" applyFont="1" applyFill="1" applyBorder="1" applyAlignment="1">
      <alignment horizontal="center"/>
    </xf>
    <xf numFmtId="0" fontId="6" fillId="7" borderId="15" xfId="0" applyFont="1" applyFill="1" applyBorder="1" applyAlignment="1">
      <alignment wrapText="1"/>
    </xf>
    <xf numFmtId="0" fontId="3" fillId="7" borderId="1" xfId="0" applyFont="1" applyFill="1" applyBorder="1" applyAlignment="1">
      <alignment horizontal="center"/>
    </xf>
    <xf numFmtId="0" fontId="3" fillId="7" borderId="27" xfId="0" applyFont="1" applyFill="1" applyBorder="1" applyAlignment="1">
      <alignment horizontal="center"/>
    </xf>
    <xf numFmtId="0" fontId="6" fillId="7" borderId="13" xfId="0" applyFont="1" applyFill="1" applyBorder="1" applyAlignment="1">
      <alignment wrapText="1"/>
    </xf>
    <xf numFmtId="0" fontId="3" fillId="7" borderId="18" xfId="0" applyFont="1" applyFill="1" applyBorder="1" applyAlignment="1">
      <alignment horizontal="center"/>
    </xf>
    <xf numFmtId="0" fontId="6" fillId="4" borderId="8" xfId="0" applyFont="1" applyFill="1" applyBorder="1" applyAlignment="1">
      <alignment horizontal="center"/>
    </xf>
    <xf numFmtId="0" fontId="6" fillId="4" borderId="12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5" fillId="4" borderId="0" xfId="0" applyFont="1" applyFill="1"/>
    <xf numFmtId="0" fontId="3" fillId="8" borderId="2" xfId="0" applyFont="1" applyFill="1" applyBorder="1" applyAlignment="1">
      <alignment horizontal="center" wrapText="1"/>
    </xf>
    <xf numFmtId="0" fontId="3" fillId="8" borderId="7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/>
    </xf>
    <xf numFmtId="0" fontId="6" fillId="0" borderId="4" xfId="0" applyFont="1" applyBorder="1" applyAlignment="1">
      <alignment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1" xfId="0" applyFont="1" applyBorder="1"/>
    <xf numFmtId="0" fontId="4" fillId="10" borderId="7" xfId="0" applyFont="1" applyFill="1" applyBorder="1" applyAlignment="1">
      <alignment horizontal="center"/>
    </xf>
    <xf numFmtId="0" fontId="4" fillId="11" borderId="7" xfId="0" applyFont="1" applyFill="1" applyBorder="1" applyAlignment="1">
      <alignment horizontal="center"/>
    </xf>
    <xf numFmtId="0" fontId="2" fillId="0" borderId="1" xfId="0" applyFont="1" applyBorder="1" applyAlignment="1"/>
    <xf numFmtId="0" fontId="0" fillId="0" borderId="2" xfId="0" applyBorder="1" applyAlignment="1"/>
    <xf numFmtId="0" fontId="3" fillId="0" borderId="3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3" xfId="0" applyBorder="1" applyAlignment="1"/>
    <xf numFmtId="0" fontId="0" fillId="3" borderId="3" xfId="0" applyFill="1" applyBorder="1" applyAlignment="1"/>
    <xf numFmtId="0" fontId="4" fillId="3" borderId="3" xfId="0" applyFont="1" applyFill="1" applyBorder="1" applyAlignment="1">
      <alignment horizontal="center"/>
    </xf>
    <xf numFmtId="0" fontId="3" fillId="7" borderId="19" xfId="0" applyFont="1" applyFill="1" applyBorder="1" applyAlignment="1">
      <alignment horizontal="center"/>
    </xf>
    <xf numFmtId="0" fontId="5" fillId="6" borderId="31" xfId="0" applyFont="1" applyFill="1" applyBorder="1" applyAlignment="1">
      <alignment horizontal="center"/>
    </xf>
    <xf numFmtId="0" fontId="4" fillId="6" borderId="9" xfId="0" applyFont="1" applyFill="1" applyBorder="1" applyAlignment="1">
      <alignment horizontal="center"/>
    </xf>
    <xf numFmtId="0" fontId="3" fillId="6" borderId="9" xfId="0" applyFont="1" applyFill="1" applyBorder="1" applyAlignment="1">
      <alignment horizontal="center"/>
    </xf>
    <xf numFmtId="0" fontId="5" fillId="7" borderId="32" xfId="0" applyFont="1" applyFill="1" applyBorder="1" applyAlignment="1">
      <alignment horizontal="center"/>
    </xf>
    <xf numFmtId="0" fontId="5" fillId="0" borderId="27" xfId="0" applyFont="1" applyBorder="1" applyAlignment="1">
      <alignment vertical="center"/>
    </xf>
    <xf numFmtId="0" fontId="5" fillId="0" borderId="9" xfId="0" applyFont="1" applyBorder="1" applyAlignment="1">
      <alignment horizontal="center"/>
    </xf>
    <xf numFmtId="0" fontId="36" fillId="0" borderId="7" xfId="0" applyFont="1" applyBorder="1" applyAlignment="1">
      <alignment horizontal="center"/>
    </xf>
    <xf numFmtId="0" fontId="37" fillId="0" borderId="33" xfId="0" applyFont="1" applyBorder="1" applyAlignment="1">
      <alignment horizontal="center" vertical="center"/>
    </xf>
    <xf numFmtId="0" fontId="37" fillId="0" borderId="30" xfId="0" applyFont="1" applyBorder="1" applyAlignment="1">
      <alignment horizontal="center" vertical="center"/>
    </xf>
    <xf numFmtId="0" fontId="36" fillId="0" borderId="27" xfId="0" applyFont="1" applyBorder="1" applyAlignment="1">
      <alignment horizontal="center"/>
    </xf>
    <xf numFmtId="0" fontId="36" fillId="0" borderId="10" xfId="0" applyFont="1" applyBorder="1" applyAlignment="1">
      <alignment horizontal="center"/>
    </xf>
    <xf numFmtId="0" fontId="5" fillId="0" borderId="9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7" fillId="0" borderId="1" xfId="0" applyFont="1" applyBorder="1"/>
    <xf numFmtId="0" fontId="2" fillId="0" borderId="1" xfId="0" applyFont="1" applyBorder="1"/>
    <xf numFmtId="0" fontId="36" fillId="0" borderId="7" xfId="0" applyFont="1" applyBorder="1"/>
    <xf numFmtId="0" fontId="27" fillId="0" borderId="1" xfId="0" applyFont="1" applyBorder="1" applyAlignment="1">
      <alignment horizontal="center" vertical="center"/>
    </xf>
    <xf numFmtId="0" fontId="30" fillId="0" borderId="1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38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wrapText="1"/>
    </xf>
    <xf numFmtId="0" fontId="0" fillId="0" borderId="0" xfId="0" applyAlignment="1">
      <alignment vertical="center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justify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center"/>
    </xf>
    <xf numFmtId="0" fontId="6" fillId="0" borderId="15" xfId="0" applyFont="1" applyBorder="1" applyAlignment="1">
      <alignment vertical="center" wrapText="1"/>
    </xf>
    <xf numFmtId="0" fontId="0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6" fillId="0" borderId="1" xfId="0" applyFont="1" applyFill="1" applyBorder="1" applyAlignment="1">
      <alignment vertical="center" wrapText="1"/>
    </xf>
    <xf numFmtId="0" fontId="0" fillId="0" borderId="0" xfId="0" applyFont="1" applyFill="1"/>
    <xf numFmtId="0" fontId="30" fillId="0" borderId="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0" borderId="34" xfId="0" applyFont="1" applyBorder="1" applyAlignment="1">
      <alignment vertical="center" wrapText="1"/>
    </xf>
    <xf numFmtId="0" fontId="6" fillId="0" borderId="12" xfId="0" applyFont="1" applyBorder="1" applyAlignment="1">
      <alignment vertical="top" wrapText="1"/>
    </xf>
    <xf numFmtId="49" fontId="6" fillId="0" borderId="2" xfId="0" applyNumberFormat="1" applyFont="1" applyBorder="1" applyAlignment="1">
      <alignment horizontal="right" vertical="top" wrapText="1"/>
    </xf>
    <xf numFmtId="0" fontId="39" fillId="0" borderId="2" xfId="0" applyFont="1" applyBorder="1" applyAlignment="1">
      <alignment vertical="top" wrapText="1"/>
    </xf>
    <xf numFmtId="0" fontId="0" fillId="0" borderId="0" xfId="0" applyAlignment="1">
      <alignment horizontal="left" vertical="top"/>
    </xf>
    <xf numFmtId="0" fontId="6" fillId="0" borderId="2" xfId="0" applyFont="1" applyBorder="1" applyAlignment="1">
      <alignment horizontal="left" vertical="center" wrapText="1"/>
    </xf>
    <xf numFmtId="0" fontId="40" fillId="0" borderId="0" xfId="0" applyFont="1" applyAlignment="1">
      <alignment horizontal="center"/>
    </xf>
    <xf numFmtId="0" fontId="12" fillId="0" borderId="0" xfId="0" applyFont="1" applyAlignment="1">
      <alignment wrapText="1"/>
    </xf>
    <xf numFmtId="0" fontId="41" fillId="0" borderId="0" xfId="0" applyFont="1" applyAlignment="1">
      <alignment wrapText="1"/>
    </xf>
    <xf numFmtId="0" fontId="9" fillId="0" borderId="3" xfId="0" applyFont="1" applyBorder="1" applyAlignment="1">
      <alignment vertical="center" wrapText="1"/>
    </xf>
    <xf numFmtId="0" fontId="9" fillId="0" borderId="29" xfId="0" applyFont="1" applyBorder="1" applyAlignment="1">
      <alignment vertical="center" wrapText="1"/>
    </xf>
    <xf numFmtId="0" fontId="17" fillId="0" borderId="0" xfId="0" applyFont="1" applyAlignment="1">
      <alignment horizontal="center"/>
    </xf>
    <xf numFmtId="0" fontId="9" fillId="0" borderId="3" xfId="0" applyFont="1" applyBorder="1" applyAlignment="1">
      <alignment vertical="center"/>
    </xf>
    <xf numFmtId="0" fontId="9" fillId="0" borderId="29" xfId="0" applyFont="1" applyBorder="1" applyAlignment="1">
      <alignment vertical="center"/>
    </xf>
    <xf numFmtId="0" fontId="14" fillId="0" borderId="3" xfId="0" applyFont="1" applyBorder="1" applyAlignment="1">
      <alignment horizontal="justify" vertical="center" wrapText="1"/>
    </xf>
    <xf numFmtId="0" fontId="14" fillId="0" borderId="29" xfId="0" applyFont="1" applyBorder="1" applyAlignment="1">
      <alignment horizontal="justify" vertical="center" wrapText="1"/>
    </xf>
    <xf numFmtId="0" fontId="9" fillId="0" borderId="4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22" fillId="0" borderId="0" xfId="0" applyFont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 textRotation="180"/>
    </xf>
    <xf numFmtId="0" fontId="23" fillId="0" borderId="4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30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30" fillId="0" borderId="3" xfId="0" applyFont="1" applyBorder="1" applyAlignment="1">
      <alignment horizontal="center" vertical="center"/>
    </xf>
    <xf numFmtId="0" fontId="30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 textRotation="90"/>
    </xf>
    <xf numFmtId="0" fontId="0" fillId="0" borderId="2" xfId="0" applyBorder="1" applyAlignment="1"/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5" fillId="0" borderId="3" xfId="0" applyFont="1" applyFill="1" applyBorder="1" applyAlignment="1">
      <alignment horizontal="center" textRotation="90" wrapText="1"/>
    </xf>
    <xf numFmtId="0" fontId="5" fillId="0" borderId="9" xfId="0" applyFont="1" applyFill="1" applyBorder="1" applyAlignment="1">
      <alignment horizontal="center" textRotation="90" wrapText="1"/>
    </xf>
    <xf numFmtId="0" fontId="5" fillId="0" borderId="2" xfId="0" applyFont="1" applyFill="1" applyBorder="1" applyAlignment="1">
      <alignment horizontal="center" textRotation="90" wrapText="1"/>
    </xf>
    <xf numFmtId="0" fontId="5" fillId="0" borderId="3" xfId="0" applyFont="1" applyBorder="1" applyAlignment="1">
      <alignment horizontal="center" textRotation="90" wrapText="1"/>
    </xf>
    <xf numFmtId="0" fontId="5" fillId="0" borderId="9" xfId="0" applyFont="1" applyBorder="1" applyAlignment="1">
      <alignment horizontal="center" textRotation="90" wrapText="1"/>
    </xf>
    <xf numFmtId="0" fontId="5" fillId="0" borderId="2" xfId="0" applyFont="1" applyBorder="1" applyAlignment="1">
      <alignment horizontal="center" textRotation="90" wrapText="1"/>
    </xf>
    <xf numFmtId="0" fontId="5" fillId="0" borderId="3" xfId="0" applyFont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9" borderId="4" xfId="0" applyFont="1" applyFill="1" applyBorder="1" applyAlignment="1">
      <alignment horizontal="center"/>
    </xf>
    <xf numFmtId="0" fontId="5" fillId="9" borderId="21" xfId="0" applyFont="1" applyFill="1" applyBorder="1" applyAlignment="1">
      <alignment horizontal="center"/>
    </xf>
    <xf numFmtId="0" fontId="5" fillId="9" borderId="10" xfId="0" applyFont="1" applyFill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1" fillId="0" borderId="12" xfId="0" applyFont="1" applyBorder="1" applyAlignment="1"/>
    <xf numFmtId="0" fontId="5" fillId="0" borderId="1" xfId="0" applyFont="1" applyFill="1" applyBorder="1" applyAlignment="1">
      <alignment horizontal="center" wrapText="1"/>
    </xf>
    <xf numFmtId="0" fontId="5" fillId="0" borderId="4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right" vertical="top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6" fillId="0" borderId="4" xfId="0" applyFont="1" applyBorder="1" applyAlignment="1">
      <alignment horizontal="left" wrapText="1"/>
    </xf>
    <xf numFmtId="0" fontId="6" fillId="0" borderId="21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57</xdr:row>
      <xdr:rowOff>102870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134225" cy="1039939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8"/>
  <sheetViews>
    <sheetView tabSelected="1" workbookViewId="0">
      <selection sqref="A1:A55"/>
    </sheetView>
  </sheetViews>
  <sheetFormatPr defaultRowHeight="12.75" x14ac:dyDescent="0.2"/>
  <cols>
    <col min="1" max="1" width="106.85546875" customWidth="1"/>
  </cols>
  <sheetData>
    <row r="1" spans="1:1" ht="15.75" x14ac:dyDescent="0.25">
      <c r="A1" s="16" t="s">
        <v>88</v>
      </c>
    </row>
    <row r="2" spans="1:1" ht="15.75" x14ac:dyDescent="0.25">
      <c r="A2" s="16" t="s">
        <v>98</v>
      </c>
    </row>
    <row r="3" spans="1:1" ht="15.75" x14ac:dyDescent="0.25">
      <c r="A3" s="16" t="s">
        <v>339</v>
      </c>
    </row>
    <row r="4" spans="1:1" ht="15.75" x14ac:dyDescent="0.25">
      <c r="A4" s="16" t="s">
        <v>99</v>
      </c>
    </row>
    <row r="5" spans="1:1" ht="15.75" x14ac:dyDescent="0.25">
      <c r="A5" s="16" t="s">
        <v>362</v>
      </c>
    </row>
    <row r="6" spans="1:1" ht="15.75" x14ac:dyDescent="0.25">
      <c r="A6" s="16"/>
    </row>
    <row r="7" spans="1:1" ht="15.75" x14ac:dyDescent="0.25">
      <c r="A7" s="16"/>
    </row>
    <row r="8" spans="1:1" ht="15.75" x14ac:dyDescent="0.25">
      <c r="A8" s="17"/>
    </row>
    <row r="9" spans="1:1" ht="15.75" x14ac:dyDescent="0.25">
      <c r="A9" s="17"/>
    </row>
    <row r="10" spans="1:1" ht="15.75" x14ac:dyDescent="0.25">
      <c r="A10" s="18" t="s">
        <v>89</v>
      </c>
    </row>
    <row r="11" spans="1:1" ht="15.75" x14ac:dyDescent="0.25">
      <c r="A11" s="19" t="s">
        <v>334</v>
      </c>
    </row>
    <row r="12" spans="1:1" ht="15.75" x14ac:dyDescent="0.25">
      <c r="A12" s="19"/>
    </row>
    <row r="13" spans="1:1" ht="15.75" x14ac:dyDescent="0.25">
      <c r="A13" s="20" t="s">
        <v>345</v>
      </c>
    </row>
    <row r="14" spans="1:1" ht="15.75" x14ac:dyDescent="0.25">
      <c r="A14" s="20"/>
    </row>
    <row r="15" spans="1:1" ht="15.75" x14ac:dyDescent="0.25">
      <c r="A15" s="20" t="s">
        <v>90</v>
      </c>
    </row>
    <row r="16" spans="1:1" ht="15.75" x14ac:dyDescent="0.25">
      <c r="A16" s="20" t="s">
        <v>91</v>
      </c>
    </row>
    <row r="17" spans="1:1" ht="15.75" x14ac:dyDescent="0.25">
      <c r="A17" s="20" t="s">
        <v>92</v>
      </c>
    </row>
    <row r="18" spans="1:1" ht="15.75" x14ac:dyDescent="0.25">
      <c r="A18" s="20" t="s">
        <v>333</v>
      </c>
    </row>
    <row r="19" spans="1:1" ht="15.75" x14ac:dyDescent="0.25">
      <c r="A19" s="20" t="s">
        <v>93</v>
      </c>
    </row>
    <row r="20" spans="1:1" ht="15.75" x14ac:dyDescent="0.25">
      <c r="A20" s="279" t="s">
        <v>363</v>
      </c>
    </row>
    <row r="21" spans="1:1" ht="15.75" x14ac:dyDescent="0.25">
      <c r="A21" s="21"/>
    </row>
    <row r="22" spans="1:1" ht="15.75" x14ac:dyDescent="0.25">
      <c r="A22" s="20"/>
    </row>
    <row r="23" spans="1:1" ht="15.75" x14ac:dyDescent="0.25">
      <c r="A23" s="22" t="s">
        <v>291</v>
      </c>
    </row>
    <row r="24" spans="1:1" ht="15.75" x14ac:dyDescent="0.25">
      <c r="A24" s="22" t="s">
        <v>94</v>
      </c>
    </row>
    <row r="25" spans="1:1" ht="15.75" x14ac:dyDescent="0.25">
      <c r="A25" s="22" t="s">
        <v>185</v>
      </c>
    </row>
    <row r="26" spans="1:1" ht="15.75" x14ac:dyDescent="0.25">
      <c r="A26" s="22" t="s">
        <v>95</v>
      </c>
    </row>
    <row r="27" spans="1:1" ht="15.75" x14ac:dyDescent="0.25">
      <c r="A27" s="23" t="s">
        <v>96</v>
      </c>
    </row>
    <row r="28" spans="1:1" ht="15.75" x14ac:dyDescent="0.25">
      <c r="A28" s="24" t="s">
        <v>97</v>
      </c>
    </row>
  </sheetData>
  <phoneticPr fontId="2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workbookViewId="0">
      <selection activeCell="D11" sqref="D11"/>
    </sheetView>
  </sheetViews>
  <sheetFormatPr defaultRowHeight="12.75" x14ac:dyDescent="0.2"/>
  <cols>
    <col min="1" max="1" width="9.7109375" customWidth="1"/>
    <col min="2" max="2" width="22.5703125" customWidth="1"/>
    <col min="3" max="3" width="11.140625" customWidth="1"/>
    <col min="4" max="4" width="16.7109375" customWidth="1"/>
    <col min="5" max="5" width="17" customWidth="1"/>
    <col min="6" max="6" width="18.85546875" customWidth="1"/>
    <col min="7" max="7" width="14.5703125" customWidth="1"/>
    <col min="8" max="8" width="11.42578125" customWidth="1"/>
    <col min="9" max="9" width="9.5703125" customWidth="1"/>
  </cols>
  <sheetData>
    <row r="1" spans="1:9" ht="18.75" x14ac:dyDescent="0.3">
      <c r="A1" s="25"/>
      <c r="B1" s="284" t="s">
        <v>100</v>
      </c>
      <c r="C1" s="284"/>
      <c r="D1" s="284"/>
      <c r="E1" s="284"/>
      <c r="F1" s="284"/>
      <c r="G1" s="284"/>
      <c r="H1" s="284"/>
      <c r="I1" s="26"/>
    </row>
    <row r="2" spans="1:9" x14ac:dyDescent="0.2">
      <c r="A2" s="25"/>
      <c r="B2" s="25"/>
      <c r="C2" s="25"/>
      <c r="D2" s="25"/>
      <c r="E2" s="25"/>
      <c r="F2" s="25"/>
      <c r="G2" s="25"/>
      <c r="H2" s="25"/>
      <c r="I2" s="25"/>
    </row>
    <row r="3" spans="1:9" ht="31.5" customHeight="1" x14ac:dyDescent="0.2">
      <c r="A3" s="285" t="s">
        <v>101</v>
      </c>
      <c r="B3" s="287" t="s">
        <v>102</v>
      </c>
      <c r="C3" s="282" t="s">
        <v>29</v>
      </c>
      <c r="D3" s="289" t="s">
        <v>30</v>
      </c>
      <c r="E3" s="290"/>
      <c r="F3" s="282" t="s">
        <v>103</v>
      </c>
      <c r="G3" s="282" t="s">
        <v>66</v>
      </c>
      <c r="H3" s="282" t="s">
        <v>104</v>
      </c>
      <c r="I3" s="282" t="s">
        <v>105</v>
      </c>
    </row>
    <row r="4" spans="1:9" ht="47.25" x14ac:dyDescent="0.2">
      <c r="A4" s="286"/>
      <c r="B4" s="288"/>
      <c r="C4" s="283"/>
      <c r="D4" s="27" t="s">
        <v>106</v>
      </c>
      <c r="E4" s="27" t="s">
        <v>107</v>
      </c>
      <c r="F4" s="283"/>
      <c r="G4" s="283"/>
      <c r="H4" s="283"/>
      <c r="I4" s="283"/>
    </row>
    <row r="5" spans="1:9" ht="15.75" x14ac:dyDescent="0.2">
      <c r="A5" s="28" t="s">
        <v>108</v>
      </c>
      <c r="B5" s="29">
        <v>39</v>
      </c>
      <c r="C5" s="29"/>
      <c r="D5" s="29"/>
      <c r="E5" s="29"/>
      <c r="F5" s="29">
        <v>2</v>
      </c>
      <c r="G5" s="29"/>
      <c r="H5" s="29">
        <v>11</v>
      </c>
      <c r="I5" s="29">
        <f>SUM(B5:H5)</f>
        <v>52</v>
      </c>
    </row>
    <row r="6" spans="1:9" ht="15.75" x14ac:dyDescent="0.2">
      <c r="A6" s="28" t="s">
        <v>109</v>
      </c>
      <c r="B6" s="29">
        <v>36</v>
      </c>
      <c r="C6" s="29">
        <v>4</v>
      </c>
      <c r="D6" s="29"/>
      <c r="E6" s="29"/>
      <c r="F6" s="152">
        <v>1</v>
      </c>
      <c r="G6" s="29"/>
      <c r="H6" s="29">
        <v>11</v>
      </c>
      <c r="I6" s="29">
        <f>SUM(B6:H6)</f>
        <v>52</v>
      </c>
    </row>
    <row r="7" spans="1:9" ht="15.75" x14ac:dyDescent="0.2">
      <c r="A7" s="28" t="s">
        <v>110</v>
      </c>
      <c r="B7" s="29">
        <v>27</v>
      </c>
      <c r="C7" s="29">
        <v>4</v>
      </c>
      <c r="D7" s="29">
        <v>9</v>
      </c>
      <c r="E7" s="29" t="s">
        <v>111</v>
      </c>
      <c r="F7" s="152">
        <v>2</v>
      </c>
      <c r="G7" s="29"/>
      <c r="H7" s="29">
        <v>10</v>
      </c>
      <c r="I7" s="29">
        <f>SUM(B7:H7)</f>
        <v>52</v>
      </c>
    </row>
    <row r="8" spans="1:9" ht="15.75" x14ac:dyDescent="0.2">
      <c r="A8" s="28" t="s">
        <v>112</v>
      </c>
      <c r="B8" s="29">
        <v>17</v>
      </c>
      <c r="C8" s="29">
        <v>5</v>
      </c>
      <c r="D8" s="29">
        <v>7</v>
      </c>
      <c r="E8" s="29">
        <v>4</v>
      </c>
      <c r="F8" s="152">
        <v>2</v>
      </c>
      <c r="G8" s="29">
        <v>6</v>
      </c>
      <c r="H8" s="29">
        <v>2</v>
      </c>
      <c r="I8" s="29">
        <f>SUM(B8:H8)</f>
        <v>43</v>
      </c>
    </row>
    <row r="9" spans="1:9" ht="15.75" x14ac:dyDescent="0.2">
      <c r="A9" s="30" t="s">
        <v>62</v>
      </c>
      <c r="B9" s="31">
        <f t="shared" ref="B9:I9" si="0">SUM(B5:B8)</f>
        <v>119</v>
      </c>
      <c r="C9" s="31">
        <f t="shared" si="0"/>
        <v>13</v>
      </c>
      <c r="D9" s="31">
        <f t="shared" si="0"/>
        <v>16</v>
      </c>
      <c r="E9" s="31">
        <f t="shared" si="0"/>
        <v>4</v>
      </c>
      <c r="F9" s="31">
        <f t="shared" si="0"/>
        <v>7</v>
      </c>
      <c r="G9" s="31">
        <f t="shared" si="0"/>
        <v>6</v>
      </c>
      <c r="H9" s="31">
        <f t="shared" si="0"/>
        <v>34</v>
      </c>
      <c r="I9" s="31">
        <f t="shared" si="0"/>
        <v>199</v>
      </c>
    </row>
  </sheetData>
  <mergeCells count="9">
    <mergeCell ref="I3:I4"/>
    <mergeCell ref="B1:H1"/>
    <mergeCell ref="A3:A4"/>
    <mergeCell ref="B3:B4"/>
    <mergeCell ref="C3:C4"/>
    <mergeCell ref="D3:E3"/>
    <mergeCell ref="F3:F4"/>
    <mergeCell ref="G3:G4"/>
    <mergeCell ref="H3:H4"/>
  </mergeCells>
  <phoneticPr fontId="2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60"/>
  <sheetViews>
    <sheetView view="pageBreakPreview" zoomScale="75" zoomScaleNormal="75" zoomScaleSheetLayoutView="75" zoomScalePageLayoutView="75" workbookViewId="0">
      <selection activeCell="N2" sqref="N2:O2"/>
    </sheetView>
  </sheetViews>
  <sheetFormatPr defaultRowHeight="12.75" x14ac:dyDescent="0.2"/>
  <cols>
    <col min="1" max="1" width="9.140625" style="51" customWidth="1"/>
    <col min="2" max="7" width="4" style="51" customWidth="1"/>
    <col min="8" max="8" width="4.85546875" style="51" customWidth="1"/>
    <col min="9" max="29" width="4" style="51" customWidth="1"/>
    <col min="30" max="30" width="5.140625" style="51" customWidth="1"/>
    <col min="31" max="53" width="4" style="51" customWidth="1"/>
    <col min="54" max="54" width="9.140625" customWidth="1"/>
  </cols>
  <sheetData>
    <row r="1" spans="1:53" ht="18" x14ac:dyDescent="0.2">
      <c r="C1" s="52"/>
      <c r="D1" s="52"/>
      <c r="E1" s="52"/>
    </row>
    <row r="2" spans="1:53" s="32" customFormat="1" ht="18" x14ac:dyDescent="0.2">
      <c r="E2" s="53"/>
      <c r="F2" s="52" t="s">
        <v>113</v>
      </c>
      <c r="G2" s="52"/>
      <c r="H2" s="52"/>
      <c r="I2" s="52"/>
      <c r="J2" s="52"/>
      <c r="K2" s="52"/>
      <c r="L2" s="52"/>
      <c r="M2" s="54"/>
      <c r="N2" s="291" t="s">
        <v>364</v>
      </c>
      <c r="O2" s="291"/>
      <c r="P2" s="54"/>
      <c r="Q2" s="54"/>
      <c r="R2" s="54"/>
      <c r="S2" s="54"/>
      <c r="T2" s="54"/>
      <c r="U2" s="54"/>
      <c r="V2" s="54"/>
      <c r="W2" s="53"/>
      <c r="X2" s="53"/>
      <c r="Y2" s="53"/>
      <c r="Z2" s="53"/>
      <c r="AA2" s="53"/>
      <c r="AB2" s="53"/>
      <c r="AC2" s="53"/>
      <c r="AD2" s="53"/>
      <c r="AE2" s="53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3"/>
      <c r="AU2" s="53"/>
      <c r="AV2" s="53"/>
      <c r="AW2" s="53"/>
      <c r="AX2" s="53"/>
      <c r="AY2" s="53"/>
      <c r="AZ2" s="53"/>
      <c r="BA2" s="53"/>
    </row>
    <row r="3" spans="1:53" ht="19.5" customHeight="1" x14ac:dyDescent="0.2"/>
    <row r="4" spans="1:53" s="37" customFormat="1" ht="45" customHeight="1" x14ac:dyDescent="0.2">
      <c r="A4" s="293" t="s">
        <v>114</v>
      </c>
      <c r="B4" s="292" t="s">
        <v>115</v>
      </c>
      <c r="C4" s="292"/>
      <c r="D4" s="292"/>
      <c r="E4" s="292"/>
      <c r="F4" s="293" t="s">
        <v>187</v>
      </c>
      <c r="G4" s="292" t="s">
        <v>116</v>
      </c>
      <c r="H4" s="292"/>
      <c r="I4" s="292"/>
      <c r="J4" s="292"/>
      <c r="K4" s="292" t="s">
        <v>117</v>
      </c>
      <c r="L4" s="292"/>
      <c r="M4" s="292"/>
      <c r="N4" s="292"/>
      <c r="O4" s="292" t="s">
        <v>118</v>
      </c>
      <c r="P4" s="292"/>
      <c r="Q4" s="292"/>
      <c r="R4" s="292"/>
      <c r="S4" s="293" t="s">
        <v>188</v>
      </c>
      <c r="T4" s="292" t="s">
        <v>119</v>
      </c>
      <c r="U4" s="292"/>
      <c r="V4" s="292"/>
      <c r="W4" s="292"/>
      <c r="X4" s="292" t="s">
        <v>120</v>
      </c>
      <c r="Y4" s="292"/>
      <c r="Z4" s="292"/>
      <c r="AA4" s="292"/>
      <c r="AB4" s="292" t="s">
        <v>121</v>
      </c>
      <c r="AC4" s="292"/>
      <c r="AD4" s="292"/>
      <c r="AE4" s="292"/>
      <c r="AF4" s="294" t="s">
        <v>122</v>
      </c>
      <c r="AG4" s="295"/>
      <c r="AH4" s="295"/>
      <c r="AI4" s="295"/>
      <c r="AJ4" s="296"/>
      <c r="AK4" s="292" t="s">
        <v>123</v>
      </c>
      <c r="AL4" s="292"/>
      <c r="AM4" s="292"/>
      <c r="AN4" s="292"/>
      <c r="AO4" s="292" t="s">
        <v>124</v>
      </c>
      <c r="AP4" s="292"/>
      <c r="AQ4" s="292"/>
      <c r="AR4" s="292"/>
      <c r="AS4" s="292" t="s">
        <v>125</v>
      </c>
      <c r="AT4" s="292"/>
      <c r="AU4" s="292"/>
      <c r="AV4" s="292"/>
      <c r="AW4" s="292"/>
      <c r="AX4" s="292" t="s">
        <v>126</v>
      </c>
      <c r="AY4" s="292"/>
      <c r="AZ4" s="292"/>
      <c r="BA4" s="292"/>
    </row>
    <row r="5" spans="1:53" s="38" customFormat="1" ht="83.25" customHeight="1" x14ac:dyDescent="0.2">
      <c r="A5" s="292"/>
      <c r="B5" s="33" t="s">
        <v>189</v>
      </c>
      <c r="C5" s="34" t="s">
        <v>190</v>
      </c>
      <c r="D5" s="34" t="s">
        <v>191</v>
      </c>
      <c r="E5" s="34" t="s">
        <v>192</v>
      </c>
      <c r="F5" s="293"/>
      <c r="G5" s="49" t="s">
        <v>132</v>
      </c>
      <c r="H5" s="49" t="s">
        <v>133</v>
      </c>
      <c r="I5" s="49" t="s">
        <v>134</v>
      </c>
      <c r="J5" s="49" t="s">
        <v>135</v>
      </c>
      <c r="K5" s="49" t="s">
        <v>193</v>
      </c>
      <c r="L5" s="49" t="s">
        <v>194</v>
      </c>
      <c r="M5" s="49" t="s">
        <v>136</v>
      </c>
      <c r="N5" s="49" t="s">
        <v>137</v>
      </c>
      <c r="O5" s="50" t="s">
        <v>195</v>
      </c>
      <c r="P5" s="50" t="s">
        <v>190</v>
      </c>
      <c r="Q5" s="50" t="s">
        <v>196</v>
      </c>
      <c r="R5" s="50" t="s">
        <v>192</v>
      </c>
      <c r="S5" s="293"/>
      <c r="T5" s="34" t="s">
        <v>140</v>
      </c>
      <c r="U5" s="34" t="s">
        <v>141</v>
      </c>
      <c r="V5" s="34" t="s">
        <v>142</v>
      </c>
      <c r="W5" s="34" t="s">
        <v>143</v>
      </c>
      <c r="X5" s="34" t="s">
        <v>197</v>
      </c>
      <c r="Y5" s="34" t="s">
        <v>127</v>
      </c>
      <c r="Z5" s="34" t="s">
        <v>198</v>
      </c>
      <c r="AA5" s="34" t="s">
        <v>128</v>
      </c>
      <c r="AB5" s="34" t="s">
        <v>199</v>
      </c>
      <c r="AC5" s="66" t="s">
        <v>190</v>
      </c>
      <c r="AD5" s="66" t="s">
        <v>196</v>
      </c>
      <c r="AE5" s="66" t="s">
        <v>192</v>
      </c>
      <c r="AF5" s="34" t="s">
        <v>200</v>
      </c>
      <c r="AG5" s="34" t="s">
        <v>140</v>
      </c>
      <c r="AH5" s="34" t="s">
        <v>141</v>
      </c>
      <c r="AI5" s="34" t="s">
        <v>142</v>
      </c>
      <c r="AJ5" s="34" t="s">
        <v>201</v>
      </c>
      <c r="AK5" s="34" t="s">
        <v>193</v>
      </c>
      <c r="AL5" s="34" t="s">
        <v>202</v>
      </c>
      <c r="AM5" s="34" t="s">
        <v>136</v>
      </c>
      <c r="AN5" s="34" t="s">
        <v>137</v>
      </c>
      <c r="AO5" s="34" t="s">
        <v>138</v>
      </c>
      <c r="AP5" s="34" t="s">
        <v>129</v>
      </c>
      <c r="AQ5" s="34" t="s">
        <v>130</v>
      </c>
      <c r="AR5" s="34" t="s">
        <v>131</v>
      </c>
      <c r="AS5" s="34" t="s">
        <v>139</v>
      </c>
      <c r="AT5" s="34" t="s">
        <v>140</v>
      </c>
      <c r="AU5" s="34" t="s">
        <v>141</v>
      </c>
      <c r="AV5" s="34" t="s">
        <v>203</v>
      </c>
      <c r="AW5" s="34" t="s">
        <v>143</v>
      </c>
      <c r="AX5" s="34" t="s">
        <v>197</v>
      </c>
      <c r="AY5" s="66" t="s">
        <v>127</v>
      </c>
      <c r="AZ5" s="66" t="s">
        <v>198</v>
      </c>
      <c r="BA5" s="66" t="s">
        <v>128</v>
      </c>
    </row>
    <row r="6" spans="1:53" s="38" customFormat="1" ht="32.25" customHeight="1" x14ac:dyDescent="0.2">
      <c r="A6" s="63" t="s">
        <v>144</v>
      </c>
      <c r="B6" s="81">
        <v>1</v>
      </c>
      <c r="C6" s="81">
        <f>B6+1</f>
        <v>2</v>
      </c>
      <c r="D6" s="81">
        <f t="shared" ref="D6:BA6" si="0">C6+1</f>
        <v>3</v>
      </c>
      <c r="E6" s="81">
        <f t="shared" si="0"/>
        <v>4</v>
      </c>
      <c r="F6" s="81">
        <f t="shared" si="0"/>
        <v>5</v>
      </c>
      <c r="G6" s="81">
        <f t="shared" si="0"/>
        <v>6</v>
      </c>
      <c r="H6" s="81">
        <f t="shared" si="0"/>
        <v>7</v>
      </c>
      <c r="I6" s="81">
        <f t="shared" si="0"/>
        <v>8</v>
      </c>
      <c r="J6" s="81">
        <f t="shared" si="0"/>
        <v>9</v>
      </c>
      <c r="K6" s="81">
        <f t="shared" si="0"/>
        <v>10</v>
      </c>
      <c r="L6" s="81">
        <f t="shared" si="0"/>
        <v>11</v>
      </c>
      <c r="M6" s="81">
        <f t="shared" si="0"/>
        <v>12</v>
      </c>
      <c r="N6" s="81">
        <f t="shared" si="0"/>
        <v>13</v>
      </c>
      <c r="O6" s="81">
        <f t="shared" si="0"/>
        <v>14</v>
      </c>
      <c r="P6" s="81">
        <f t="shared" si="0"/>
        <v>15</v>
      </c>
      <c r="Q6" s="81">
        <f t="shared" si="0"/>
        <v>16</v>
      </c>
      <c r="R6" s="81">
        <f t="shared" si="0"/>
        <v>17</v>
      </c>
      <c r="S6" s="81">
        <f t="shared" si="0"/>
        <v>18</v>
      </c>
      <c r="T6" s="81">
        <f t="shared" si="0"/>
        <v>19</v>
      </c>
      <c r="U6" s="81">
        <f t="shared" si="0"/>
        <v>20</v>
      </c>
      <c r="V6" s="81">
        <f t="shared" si="0"/>
        <v>21</v>
      </c>
      <c r="W6" s="81">
        <f t="shared" si="0"/>
        <v>22</v>
      </c>
      <c r="X6" s="81">
        <f t="shared" si="0"/>
        <v>23</v>
      </c>
      <c r="Y6" s="81">
        <f t="shared" si="0"/>
        <v>24</v>
      </c>
      <c r="Z6" s="81">
        <f t="shared" si="0"/>
        <v>25</v>
      </c>
      <c r="AA6" s="81">
        <f t="shared" si="0"/>
        <v>26</v>
      </c>
      <c r="AB6" s="81">
        <f t="shared" si="0"/>
        <v>27</v>
      </c>
      <c r="AC6" s="81">
        <f t="shared" si="0"/>
        <v>28</v>
      </c>
      <c r="AD6" s="81">
        <f t="shared" si="0"/>
        <v>29</v>
      </c>
      <c r="AE6" s="81">
        <f t="shared" si="0"/>
        <v>30</v>
      </c>
      <c r="AF6" s="81">
        <f t="shared" si="0"/>
        <v>31</v>
      </c>
      <c r="AG6" s="81">
        <f t="shared" si="0"/>
        <v>32</v>
      </c>
      <c r="AH6" s="81">
        <f t="shared" si="0"/>
        <v>33</v>
      </c>
      <c r="AI6" s="81">
        <f t="shared" si="0"/>
        <v>34</v>
      </c>
      <c r="AJ6" s="81">
        <f t="shared" si="0"/>
        <v>35</v>
      </c>
      <c r="AK6" s="81">
        <f t="shared" si="0"/>
        <v>36</v>
      </c>
      <c r="AL6" s="81">
        <f t="shared" si="0"/>
        <v>37</v>
      </c>
      <c r="AM6" s="81">
        <f t="shared" si="0"/>
        <v>38</v>
      </c>
      <c r="AN6" s="81">
        <f t="shared" si="0"/>
        <v>39</v>
      </c>
      <c r="AO6" s="81">
        <f t="shared" si="0"/>
        <v>40</v>
      </c>
      <c r="AP6" s="81">
        <f t="shared" si="0"/>
        <v>41</v>
      </c>
      <c r="AQ6" s="81">
        <f t="shared" si="0"/>
        <v>42</v>
      </c>
      <c r="AR6" s="81">
        <f t="shared" si="0"/>
        <v>43</v>
      </c>
      <c r="AS6" s="81">
        <f t="shared" si="0"/>
        <v>44</v>
      </c>
      <c r="AT6" s="81">
        <f t="shared" si="0"/>
        <v>45</v>
      </c>
      <c r="AU6" s="81">
        <f t="shared" si="0"/>
        <v>46</v>
      </c>
      <c r="AV6" s="81">
        <f t="shared" si="0"/>
        <v>47</v>
      </c>
      <c r="AW6" s="81">
        <f t="shared" si="0"/>
        <v>48</v>
      </c>
      <c r="AX6" s="81">
        <f t="shared" si="0"/>
        <v>49</v>
      </c>
      <c r="AY6" s="81">
        <f t="shared" si="0"/>
        <v>50</v>
      </c>
      <c r="AZ6" s="81">
        <f t="shared" si="0"/>
        <v>51</v>
      </c>
      <c r="BA6" s="81">
        <f t="shared" si="0"/>
        <v>52</v>
      </c>
    </row>
    <row r="7" spans="1:53" s="62" customFormat="1" ht="15.75" customHeight="1" x14ac:dyDescent="0.2">
      <c r="A7" s="298">
        <v>1</v>
      </c>
      <c r="B7" s="298"/>
      <c r="C7" s="298"/>
      <c r="D7" s="298"/>
      <c r="E7" s="298"/>
      <c r="F7" s="298"/>
      <c r="G7" s="297"/>
      <c r="H7" s="300">
        <v>17</v>
      </c>
      <c r="I7" s="297"/>
      <c r="J7" s="297"/>
      <c r="K7" s="297"/>
      <c r="L7" s="297"/>
      <c r="M7" s="297"/>
      <c r="N7" s="297"/>
      <c r="O7" s="297"/>
      <c r="P7" s="297"/>
      <c r="Q7" s="297"/>
      <c r="R7" s="297"/>
      <c r="S7" s="298" t="s">
        <v>145</v>
      </c>
      <c r="T7" s="298" t="s">
        <v>145</v>
      </c>
      <c r="U7" s="297"/>
      <c r="V7" s="297"/>
      <c r="W7" s="297"/>
      <c r="X7" s="297"/>
      <c r="Y7" s="297"/>
      <c r="Z7" s="297"/>
      <c r="AA7" s="297"/>
      <c r="AB7" s="297"/>
      <c r="AC7" s="297"/>
      <c r="AD7" s="299">
        <v>22</v>
      </c>
      <c r="AE7" s="297"/>
      <c r="AF7" s="297"/>
      <c r="AG7" s="297"/>
      <c r="AH7" s="297"/>
      <c r="AI7" s="297"/>
      <c r="AJ7" s="297"/>
      <c r="AK7" s="297"/>
      <c r="AL7" s="297"/>
      <c r="AM7" s="297"/>
      <c r="AN7" s="297"/>
      <c r="AO7" s="297"/>
      <c r="AP7" s="297"/>
      <c r="AQ7" s="298" t="s">
        <v>171</v>
      </c>
      <c r="AR7" s="298" t="s">
        <v>171</v>
      </c>
      <c r="AS7" s="298" t="s">
        <v>145</v>
      </c>
      <c r="AT7" s="298" t="s">
        <v>145</v>
      </c>
      <c r="AU7" s="298" t="s">
        <v>145</v>
      </c>
      <c r="AV7" s="298" t="s">
        <v>145</v>
      </c>
      <c r="AW7" s="298" t="s">
        <v>145</v>
      </c>
      <c r="AX7" s="298" t="s">
        <v>145</v>
      </c>
      <c r="AY7" s="298" t="s">
        <v>145</v>
      </c>
      <c r="AZ7" s="298" t="s">
        <v>145</v>
      </c>
      <c r="BA7" s="298" t="s">
        <v>145</v>
      </c>
    </row>
    <row r="8" spans="1:53" s="62" customFormat="1" ht="15.75" customHeight="1" x14ac:dyDescent="0.2">
      <c r="A8" s="298"/>
      <c r="B8" s="298"/>
      <c r="C8" s="298"/>
      <c r="D8" s="298"/>
      <c r="E8" s="298"/>
      <c r="F8" s="298"/>
      <c r="G8" s="297"/>
      <c r="H8" s="300"/>
      <c r="I8" s="297"/>
      <c r="J8" s="297"/>
      <c r="K8" s="297"/>
      <c r="L8" s="297"/>
      <c r="M8" s="297"/>
      <c r="N8" s="297"/>
      <c r="O8" s="297"/>
      <c r="P8" s="297"/>
      <c r="Q8" s="297"/>
      <c r="R8" s="297"/>
      <c r="S8" s="298"/>
      <c r="T8" s="298"/>
      <c r="U8" s="297"/>
      <c r="V8" s="297"/>
      <c r="W8" s="297"/>
      <c r="X8" s="297"/>
      <c r="Y8" s="297"/>
      <c r="Z8" s="297"/>
      <c r="AA8" s="297"/>
      <c r="AB8" s="297"/>
      <c r="AC8" s="297"/>
      <c r="AD8" s="299"/>
      <c r="AE8" s="297"/>
      <c r="AF8" s="297"/>
      <c r="AG8" s="297"/>
      <c r="AH8" s="297"/>
      <c r="AI8" s="297"/>
      <c r="AJ8" s="297"/>
      <c r="AK8" s="297"/>
      <c r="AL8" s="297"/>
      <c r="AM8" s="297"/>
      <c r="AN8" s="297"/>
      <c r="AO8" s="297"/>
      <c r="AP8" s="297"/>
      <c r="AQ8" s="298"/>
      <c r="AR8" s="298"/>
      <c r="AS8" s="298"/>
      <c r="AT8" s="298"/>
      <c r="AU8" s="298"/>
      <c r="AV8" s="298"/>
      <c r="AW8" s="298"/>
      <c r="AX8" s="298"/>
      <c r="AY8" s="298"/>
      <c r="AZ8" s="298"/>
      <c r="BA8" s="298"/>
    </row>
    <row r="9" spans="1:53" s="62" customFormat="1" ht="15.75" customHeight="1" x14ac:dyDescent="0.2">
      <c r="A9" s="298">
        <v>2</v>
      </c>
      <c r="B9" s="298"/>
      <c r="C9" s="298"/>
      <c r="D9" s="298"/>
      <c r="E9" s="298"/>
      <c r="F9" s="298"/>
      <c r="G9" s="297"/>
      <c r="H9" s="300">
        <v>16</v>
      </c>
      <c r="I9" s="297"/>
      <c r="J9" s="297"/>
      <c r="K9" s="297"/>
      <c r="L9" s="297"/>
      <c r="M9" s="297"/>
      <c r="N9" s="297"/>
      <c r="O9" s="297"/>
      <c r="P9" s="297"/>
      <c r="Q9" s="297"/>
      <c r="R9" s="301" t="s">
        <v>171</v>
      </c>
      <c r="S9" s="298" t="s">
        <v>145</v>
      </c>
      <c r="T9" s="298" t="s">
        <v>145</v>
      </c>
      <c r="U9" s="297"/>
      <c r="V9" s="297"/>
      <c r="W9" s="297"/>
      <c r="X9" s="297"/>
      <c r="Y9" s="297"/>
      <c r="Z9" s="297"/>
      <c r="AA9" s="297"/>
      <c r="AB9" s="297"/>
      <c r="AC9" s="297"/>
      <c r="AD9" s="300">
        <v>20</v>
      </c>
      <c r="AE9" s="297"/>
      <c r="AF9" s="297" t="s">
        <v>169</v>
      </c>
      <c r="AG9" s="297"/>
      <c r="AH9" s="297"/>
      <c r="AI9" s="297"/>
      <c r="AJ9" s="297"/>
      <c r="AK9" s="297"/>
      <c r="AL9" s="297" t="s">
        <v>169</v>
      </c>
      <c r="AM9" s="297" t="s">
        <v>169</v>
      </c>
      <c r="AN9" s="297" t="s">
        <v>169</v>
      </c>
      <c r="AO9" s="297"/>
      <c r="AP9" s="297"/>
      <c r="AQ9" s="297"/>
      <c r="AR9" s="301"/>
      <c r="AS9" s="298" t="s">
        <v>145</v>
      </c>
      <c r="AT9" s="298" t="s">
        <v>145</v>
      </c>
      <c r="AU9" s="298" t="s">
        <v>145</v>
      </c>
      <c r="AV9" s="298" t="s">
        <v>145</v>
      </c>
      <c r="AW9" s="298" t="s">
        <v>145</v>
      </c>
      <c r="AX9" s="298" t="s">
        <v>145</v>
      </c>
      <c r="AY9" s="298" t="s">
        <v>145</v>
      </c>
      <c r="AZ9" s="298" t="s">
        <v>145</v>
      </c>
      <c r="BA9" s="298" t="s">
        <v>145</v>
      </c>
    </row>
    <row r="10" spans="1:53" s="62" customFormat="1" ht="15.75" customHeight="1" x14ac:dyDescent="0.2">
      <c r="A10" s="298"/>
      <c r="B10" s="298"/>
      <c r="C10" s="298"/>
      <c r="D10" s="298"/>
      <c r="E10" s="298"/>
      <c r="F10" s="298"/>
      <c r="G10" s="297"/>
      <c r="H10" s="300"/>
      <c r="I10" s="297"/>
      <c r="J10" s="297"/>
      <c r="K10" s="297"/>
      <c r="L10" s="297"/>
      <c r="M10" s="297"/>
      <c r="N10" s="297"/>
      <c r="O10" s="297"/>
      <c r="P10" s="297"/>
      <c r="Q10" s="297"/>
      <c r="R10" s="302"/>
      <c r="S10" s="298"/>
      <c r="T10" s="298"/>
      <c r="U10" s="297"/>
      <c r="V10" s="297"/>
      <c r="W10" s="297"/>
      <c r="X10" s="297"/>
      <c r="Y10" s="297"/>
      <c r="Z10" s="297"/>
      <c r="AA10" s="297"/>
      <c r="AB10" s="297"/>
      <c r="AC10" s="297"/>
      <c r="AD10" s="300"/>
      <c r="AE10" s="297"/>
      <c r="AF10" s="297"/>
      <c r="AG10" s="297"/>
      <c r="AH10" s="297"/>
      <c r="AI10" s="297"/>
      <c r="AJ10" s="297"/>
      <c r="AK10" s="297"/>
      <c r="AL10" s="297"/>
      <c r="AM10" s="297"/>
      <c r="AN10" s="297"/>
      <c r="AO10" s="297"/>
      <c r="AP10" s="297"/>
      <c r="AQ10" s="297"/>
      <c r="AR10" s="302"/>
      <c r="AS10" s="298"/>
      <c r="AT10" s="298"/>
      <c r="AU10" s="298"/>
      <c r="AV10" s="298"/>
      <c r="AW10" s="298"/>
      <c r="AX10" s="298"/>
      <c r="AY10" s="298"/>
      <c r="AZ10" s="298"/>
      <c r="BA10" s="298"/>
    </row>
    <row r="11" spans="1:53" s="62" customFormat="1" ht="30.75" customHeight="1" x14ac:dyDescent="0.2">
      <c r="A11" s="35">
        <v>3</v>
      </c>
      <c r="B11" s="35"/>
      <c r="C11" s="35"/>
      <c r="D11" s="35"/>
      <c r="E11" s="35"/>
      <c r="F11" s="35"/>
      <c r="G11" s="48"/>
      <c r="H11" s="82">
        <v>11</v>
      </c>
      <c r="I11" s="48"/>
      <c r="J11" s="48"/>
      <c r="K11" s="48" t="s">
        <v>169</v>
      </c>
      <c r="L11" s="48"/>
      <c r="M11" s="35"/>
      <c r="N11" s="250" t="s">
        <v>184</v>
      </c>
      <c r="O11" s="250" t="s">
        <v>184</v>
      </c>
      <c r="P11" s="252" t="s">
        <v>184</v>
      </c>
      <c r="Q11" s="252" t="s">
        <v>184</v>
      </c>
      <c r="R11" s="48" t="s">
        <v>171</v>
      </c>
      <c r="S11" s="35" t="s">
        <v>145</v>
      </c>
      <c r="T11" s="35" t="s">
        <v>145</v>
      </c>
      <c r="U11" s="48"/>
      <c r="V11" s="48"/>
      <c r="W11" s="48"/>
      <c r="X11" s="48"/>
      <c r="Y11" s="48"/>
      <c r="Z11" s="48"/>
      <c r="AA11" s="48"/>
      <c r="AB11" s="48"/>
      <c r="AC11" s="48"/>
      <c r="AD11" s="82">
        <v>16</v>
      </c>
      <c r="AE11" s="48"/>
      <c r="AF11" s="48"/>
      <c r="AG11" s="48"/>
      <c r="AH11" s="48" t="s">
        <v>169</v>
      </c>
      <c r="AI11" s="48" t="s">
        <v>169</v>
      </c>
      <c r="AJ11" s="48" t="s">
        <v>169</v>
      </c>
      <c r="AK11" s="48"/>
      <c r="AL11" s="48"/>
      <c r="AM11" s="48"/>
      <c r="AN11" s="251" t="s">
        <v>184</v>
      </c>
      <c r="AO11" s="48" t="s">
        <v>184</v>
      </c>
      <c r="AP11" s="48" t="s">
        <v>184</v>
      </c>
      <c r="AQ11" s="48" t="s">
        <v>184</v>
      </c>
      <c r="AR11" s="251" t="s">
        <v>184</v>
      </c>
      <c r="AS11" s="48" t="s">
        <v>171</v>
      </c>
      <c r="AT11" s="35" t="s">
        <v>145</v>
      </c>
      <c r="AU11" s="35" t="s">
        <v>145</v>
      </c>
      <c r="AV11" s="35" t="s">
        <v>145</v>
      </c>
      <c r="AW11" s="35" t="s">
        <v>145</v>
      </c>
      <c r="AX11" s="35" t="s">
        <v>145</v>
      </c>
      <c r="AY11" s="35" t="s">
        <v>145</v>
      </c>
      <c r="AZ11" s="35" t="s">
        <v>145</v>
      </c>
      <c r="BA11" s="35" t="s">
        <v>145</v>
      </c>
    </row>
    <row r="12" spans="1:53" s="62" customFormat="1" ht="30" customHeight="1" x14ac:dyDescent="0.2">
      <c r="A12" s="35">
        <v>4</v>
      </c>
      <c r="B12" s="35"/>
      <c r="C12" s="35"/>
      <c r="D12" s="35"/>
      <c r="E12" s="35"/>
      <c r="F12" s="35"/>
      <c r="G12" s="35"/>
      <c r="H12" s="82">
        <v>12</v>
      </c>
      <c r="I12" s="48"/>
      <c r="J12" s="48" t="s">
        <v>169</v>
      </c>
      <c r="K12" s="48" t="s">
        <v>169</v>
      </c>
      <c r="L12" s="251" t="s">
        <v>169</v>
      </c>
      <c r="M12" s="251" t="s">
        <v>169</v>
      </c>
      <c r="N12" s="48" t="s">
        <v>169</v>
      </c>
      <c r="O12" s="48"/>
      <c r="P12" s="48"/>
      <c r="Q12" s="48"/>
      <c r="R12" s="251"/>
      <c r="S12" s="35" t="s">
        <v>145</v>
      </c>
      <c r="T12" s="35" t="s">
        <v>145</v>
      </c>
      <c r="U12" s="48"/>
      <c r="V12" s="48"/>
      <c r="W12" s="48"/>
      <c r="X12" s="253">
        <v>5</v>
      </c>
      <c r="Y12" s="48"/>
      <c r="Z12" s="48" t="s">
        <v>184</v>
      </c>
      <c r="AA12" s="251" t="s">
        <v>184</v>
      </c>
      <c r="AB12" s="271" t="s">
        <v>184</v>
      </c>
      <c r="AC12" s="251" t="s">
        <v>184</v>
      </c>
      <c r="AD12" s="251" t="s">
        <v>184</v>
      </c>
      <c r="AE12" s="251" t="s">
        <v>184</v>
      </c>
      <c r="AF12" s="48" t="s">
        <v>184</v>
      </c>
      <c r="AG12" s="271" t="s">
        <v>171</v>
      </c>
      <c r="AH12" s="48" t="s">
        <v>171</v>
      </c>
      <c r="AI12" s="36" t="s">
        <v>146</v>
      </c>
      <c r="AJ12" s="36" t="s">
        <v>146</v>
      </c>
      <c r="AK12" s="36" t="s">
        <v>146</v>
      </c>
      <c r="AL12" s="36" t="s">
        <v>146</v>
      </c>
      <c r="AM12" s="36" t="s">
        <v>147</v>
      </c>
      <c r="AN12" s="36" t="s">
        <v>147</v>
      </c>
      <c r="AO12" s="36" t="s">
        <v>147</v>
      </c>
      <c r="AP12" s="36" t="s">
        <v>147</v>
      </c>
      <c r="AQ12" s="36" t="s">
        <v>147</v>
      </c>
      <c r="AR12" s="36" t="s">
        <v>147</v>
      </c>
      <c r="AS12" s="48" t="s">
        <v>148</v>
      </c>
      <c r="AT12" s="48" t="s">
        <v>148</v>
      </c>
      <c r="AU12" s="48" t="s">
        <v>148</v>
      </c>
      <c r="AV12" s="48" t="s">
        <v>148</v>
      </c>
      <c r="AW12" s="48" t="s">
        <v>148</v>
      </c>
      <c r="AX12" s="48" t="s">
        <v>148</v>
      </c>
      <c r="AY12" s="48" t="s">
        <v>148</v>
      </c>
      <c r="AZ12" s="48" t="s">
        <v>148</v>
      </c>
      <c r="BA12" s="48" t="s">
        <v>148</v>
      </c>
    </row>
    <row r="13" spans="1:53" s="38" customFormat="1" ht="18.75" customHeight="1" x14ac:dyDescent="0.2">
      <c r="A13" s="55"/>
      <c r="B13" s="55"/>
      <c r="C13" s="55"/>
      <c r="D13" s="55"/>
      <c r="E13" s="55"/>
      <c r="F13" s="55"/>
      <c r="G13" s="56"/>
      <c r="H13" s="56"/>
      <c r="I13" s="56"/>
      <c r="J13" s="56"/>
      <c r="K13" s="39"/>
      <c r="L13" s="56"/>
      <c r="M13" s="56"/>
      <c r="N13" s="56"/>
      <c r="O13" s="56"/>
      <c r="P13" s="56"/>
      <c r="Q13" s="56"/>
      <c r="R13" s="56"/>
      <c r="S13" s="56"/>
      <c r="T13" s="56"/>
      <c r="U13" s="57"/>
      <c r="V13" s="57"/>
      <c r="W13" s="57"/>
      <c r="X13" s="56"/>
      <c r="Y13" s="56"/>
      <c r="Z13" s="56"/>
      <c r="AA13" s="56"/>
      <c r="AB13" s="56"/>
      <c r="AC13" s="56"/>
      <c r="AD13" s="56"/>
      <c r="AE13" s="56"/>
      <c r="AF13" s="39"/>
      <c r="AG13" s="58"/>
      <c r="AH13" s="58"/>
      <c r="AI13" s="58"/>
      <c r="AJ13" s="58"/>
      <c r="AK13" s="58"/>
      <c r="AL13" s="40"/>
      <c r="AM13" s="40"/>
      <c r="AN13" s="40"/>
      <c r="AO13" s="40"/>
      <c r="AP13" s="41"/>
      <c r="AQ13" s="40"/>
      <c r="AR13" s="40"/>
      <c r="AS13" s="56"/>
      <c r="AT13" s="56"/>
      <c r="AU13" s="56"/>
      <c r="AV13" s="56"/>
      <c r="AW13" s="56"/>
      <c r="AX13" s="56"/>
      <c r="AY13" s="56"/>
      <c r="AZ13" s="56"/>
      <c r="BA13" s="56"/>
    </row>
    <row r="14" spans="1:53" x14ac:dyDescent="0.2">
      <c r="A14" s="56"/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</row>
    <row r="15" spans="1:53" ht="14.25" x14ac:dyDescent="0.2">
      <c r="C15" s="59" t="s">
        <v>149</v>
      </c>
      <c r="D15" s="59"/>
      <c r="E15" s="59"/>
      <c r="F15" s="59"/>
      <c r="G15" s="59"/>
    </row>
    <row r="18" spans="1:56" s="42" customFormat="1" ht="18" x14ac:dyDescent="0.25">
      <c r="A18" s="60"/>
      <c r="B18" s="60" t="s">
        <v>150</v>
      </c>
      <c r="C18" s="60"/>
      <c r="D18" s="60"/>
      <c r="E18" s="60"/>
      <c r="F18" s="60"/>
      <c r="G18" s="60"/>
      <c r="H18" s="60"/>
      <c r="I18" s="60" t="s">
        <v>151</v>
      </c>
      <c r="J18" s="60"/>
      <c r="K18" s="60"/>
      <c r="L18" s="60"/>
      <c r="M18" s="60"/>
      <c r="N18" s="60"/>
      <c r="O18" s="60"/>
      <c r="P18" s="60"/>
      <c r="Q18" s="60" t="s">
        <v>152</v>
      </c>
      <c r="R18" s="60"/>
      <c r="S18" s="60"/>
      <c r="T18" s="60"/>
      <c r="U18" s="60"/>
      <c r="V18" s="60"/>
      <c r="W18" s="60"/>
      <c r="X18" s="60"/>
      <c r="Y18" s="60" t="s">
        <v>153</v>
      </c>
      <c r="Z18" s="60"/>
      <c r="AA18" s="60"/>
      <c r="AB18" s="60"/>
      <c r="AC18" s="60"/>
      <c r="AD18" s="60"/>
      <c r="AE18" s="60"/>
      <c r="AF18" s="60"/>
      <c r="AG18" s="60" t="s">
        <v>154</v>
      </c>
      <c r="AH18" s="60"/>
      <c r="AI18" s="60"/>
      <c r="AJ18" s="60"/>
      <c r="AK18" s="60"/>
      <c r="AL18" s="60"/>
      <c r="AM18" s="60"/>
      <c r="AN18" s="60"/>
      <c r="AO18" s="60" t="s">
        <v>155</v>
      </c>
      <c r="AP18" s="60"/>
      <c r="AQ18" s="60"/>
      <c r="AR18" s="60"/>
      <c r="AS18" s="60"/>
      <c r="AT18" s="60"/>
      <c r="AU18" s="60"/>
      <c r="AV18" s="60"/>
      <c r="AW18" s="60" t="s">
        <v>104</v>
      </c>
      <c r="AX18" s="60"/>
      <c r="AY18" s="60"/>
      <c r="AZ18" s="60"/>
      <c r="BA18" s="60"/>
    </row>
    <row r="19" spans="1:56" s="42" customFormat="1" ht="18" x14ac:dyDescent="0.25">
      <c r="A19" s="60"/>
      <c r="B19" s="60" t="s">
        <v>156</v>
      </c>
      <c r="C19" s="60"/>
      <c r="D19" s="60"/>
      <c r="E19" s="60"/>
      <c r="F19" s="60"/>
      <c r="G19" s="60"/>
      <c r="H19" s="60"/>
      <c r="I19" s="60" t="s">
        <v>157</v>
      </c>
      <c r="J19" s="60"/>
      <c r="K19" s="60"/>
      <c r="L19" s="60"/>
      <c r="M19" s="60"/>
      <c r="N19" s="60"/>
      <c r="O19" s="60"/>
      <c r="P19" s="60"/>
      <c r="Q19" s="60" t="s">
        <v>158</v>
      </c>
      <c r="R19" s="60"/>
      <c r="S19" s="60"/>
      <c r="T19" s="60"/>
      <c r="U19" s="60"/>
      <c r="V19" s="60"/>
      <c r="W19" s="60"/>
      <c r="X19" s="60"/>
      <c r="Y19" s="60" t="s">
        <v>159</v>
      </c>
      <c r="Z19" s="60"/>
      <c r="AA19" s="60"/>
      <c r="AB19" s="60"/>
      <c r="AC19" s="60"/>
      <c r="AD19" s="60"/>
      <c r="AE19" s="60"/>
      <c r="AF19" s="60"/>
      <c r="AG19" s="60" t="s">
        <v>160</v>
      </c>
      <c r="AH19" s="60"/>
      <c r="AI19" s="60"/>
      <c r="AJ19" s="60"/>
      <c r="AK19" s="60"/>
      <c r="AL19" s="60"/>
      <c r="AM19" s="60"/>
      <c r="AN19" s="60"/>
      <c r="AO19" s="60" t="s">
        <v>161</v>
      </c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</row>
    <row r="20" spans="1:56" s="42" customFormat="1" ht="18" x14ac:dyDescent="0.25">
      <c r="A20" s="60"/>
      <c r="B20" s="60"/>
      <c r="C20" s="60"/>
      <c r="D20" s="60"/>
      <c r="E20" s="60"/>
      <c r="F20" s="60"/>
      <c r="G20" s="60"/>
      <c r="H20" s="60"/>
      <c r="I20" s="60" t="s">
        <v>162</v>
      </c>
      <c r="J20" s="60"/>
      <c r="K20" s="60"/>
      <c r="L20" s="60"/>
      <c r="M20" s="60"/>
      <c r="N20" s="60"/>
      <c r="O20" s="60"/>
      <c r="P20" s="60"/>
      <c r="Q20" s="60" t="s">
        <v>163</v>
      </c>
      <c r="R20" s="60"/>
      <c r="S20" s="60"/>
      <c r="T20" s="60"/>
      <c r="U20" s="60"/>
      <c r="V20" s="60"/>
      <c r="W20" s="60"/>
      <c r="X20" s="60"/>
      <c r="Y20" s="60" t="s">
        <v>164</v>
      </c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 t="s">
        <v>160</v>
      </c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</row>
    <row r="21" spans="1:56" s="42" customFormat="1" ht="18" x14ac:dyDescent="0.25">
      <c r="A21" s="60"/>
      <c r="B21" s="60"/>
      <c r="C21" s="60"/>
      <c r="D21" s="60"/>
      <c r="E21" s="60"/>
      <c r="F21" s="60"/>
      <c r="G21" s="60"/>
      <c r="H21" s="60"/>
      <c r="I21" s="60" t="s">
        <v>165</v>
      </c>
      <c r="J21" s="60"/>
      <c r="K21" s="60"/>
      <c r="L21" s="60"/>
      <c r="M21" s="60"/>
      <c r="N21" s="60"/>
      <c r="O21" s="60"/>
      <c r="P21" s="60"/>
      <c r="Q21" s="60" t="s">
        <v>166</v>
      </c>
      <c r="R21" s="60"/>
      <c r="S21" s="60"/>
      <c r="T21" s="60"/>
      <c r="U21" s="60"/>
      <c r="V21" s="60"/>
      <c r="W21" s="60"/>
      <c r="X21" s="60"/>
      <c r="Y21" s="60" t="s">
        <v>167</v>
      </c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</row>
    <row r="22" spans="1:56" s="42" customFormat="1" ht="18" x14ac:dyDescent="0.25">
      <c r="A22" s="60"/>
      <c r="B22" s="60"/>
      <c r="C22" s="60"/>
      <c r="D22" s="60"/>
      <c r="E22" s="60"/>
      <c r="F22" s="60"/>
      <c r="G22" s="60"/>
      <c r="H22" s="60"/>
      <c r="I22" s="60" t="s">
        <v>168</v>
      </c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</row>
    <row r="25" spans="1:56" s="43" customFormat="1" ht="18" x14ac:dyDescent="0.25">
      <c r="A25" s="61"/>
      <c r="B25" s="61"/>
      <c r="C25" s="57"/>
      <c r="D25" s="48"/>
      <c r="E25" s="61"/>
      <c r="F25" s="61"/>
      <c r="G25" s="61"/>
      <c r="H25" s="61"/>
      <c r="I25" s="61"/>
      <c r="J25" s="61"/>
      <c r="K25" s="35" t="s">
        <v>169</v>
      </c>
      <c r="L25" s="61"/>
      <c r="M25" s="61"/>
      <c r="N25" s="61"/>
      <c r="O25" s="61"/>
      <c r="P25" s="61"/>
      <c r="Q25" s="61"/>
      <c r="R25" s="61"/>
      <c r="S25" s="35" t="s">
        <v>170</v>
      </c>
      <c r="T25" s="61"/>
      <c r="U25" s="61"/>
      <c r="V25" s="61"/>
      <c r="W25" s="61"/>
      <c r="X25" s="61"/>
      <c r="Y25" s="61"/>
      <c r="Z25" s="61"/>
      <c r="AA25" s="35" t="s">
        <v>146</v>
      </c>
      <c r="AB25" s="61"/>
      <c r="AC25" s="61"/>
      <c r="AD25" s="61"/>
      <c r="AE25" s="61"/>
      <c r="AF25" s="61"/>
      <c r="AG25" s="61"/>
      <c r="AH25" s="61"/>
      <c r="AI25" s="35" t="s">
        <v>171</v>
      </c>
      <c r="AJ25" s="61"/>
      <c r="AK25" s="61"/>
      <c r="AL25" s="61"/>
      <c r="AM25" s="61"/>
      <c r="AN25" s="61"/>
      <c r="AO25" s="61"/>
      <c r="AP25" s="61"/>
      <c r="AQ25" s="35" t="s">
        <v>147</v>
      </c>
      <c r="AR25" s="61"/>
      <c r="AS25" s="61"/>
      <c r="AT25" s="61"/>
      <c r="AU25" s="61"/>
      <c r="AV25" s="61"/>
      <c r="AW25" s="61"/>
      <c r="AX25" s="61"/>
      <c r="AY25" s="35" t="s">
        <v>145</v>
      </c>
      <c r="AZ25" s="61"/>
      <c r="BA25" s="61"/>
    </row>
    <row r="27" spans="1:56" x14ac:dyDescent="0.2">
      <c r="BD27" s="38"/>
    </row>
    <row r="34" spans="1:53" s="38" customFormat="1" x14ac:dyDescent="0.2">
      <c r="A34" s="56"/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</row>
    <row r="35" spans="1:53" s="38" customFormat="1" x14ac:dyDescent="0.2">
      <c r="A35" s="56"/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</row>
    <row r="36" spans="1:53" s="38" customFormat="1" x14ac:dyDescent="0.2">
      <c r="A36" s="56"/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</row>
    <row r="37" spans="1:53" s="38" customFormat="1" x14ac:dyDescent="0.2">
      <c r="A37" s="56"/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</row>
    <row r="38" spans="1:53" s="38" customFormat="1" x14ac:dyDescent="0.2">
      <c r="A38" s="56"/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</row>
    <row r="39" spans="1:53" s="38" customFormat="1" x14ac:dyDescent="0.2">
      <c r="A39" s="56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56"/>
      <c r="BA39" s="56"/>
    </row>
    <row r="40" spans="1:53" s="38" customFormat="1" x14ac:dyDescent="0.2">
      <c r="A40" s="56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</row>
    <row r="41" spans="1:53" s="38" customFormat="1" x14ac:dyDescent="0.2">
      <c r="A41" s="56"/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</row>
    <row r="42" spans="1:53" s="38" customFormat="1" x14ac:dyDescent="0.2">
      <c r="A42" s="56"/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</row>
    <row r="43" spans="1:53" s="38" customFormat="1" x14ac:dyDescent="0.2">
      <c r="A43" s="56"/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56"/>
    </row>
    <row r="44" spans="1:53" s="38" customFormat="1" x14ac:dyDescent="0.2">
      <c r="A44" s="56"/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56"/>
      <c r="AZ44" s="56"/>
      <c r="BA44" s="56"/>
    </row>
    <row r="45" spans="1:53" s="38" customFormat="1" x14ac:dyDescent="0.2">
      <c r="A45" s="56"/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  <c r="AV45" s="56"/>
      <c r="AW45" s="56"/>
      <c r="AX45" s="56"/>
      <c r="AY45" s="56"/>
      <c r="AZ45" s="56"/>
      <c r="BA45" s="56"/>
    </row>
    <row r="46" spans="1:53" s="38" customFormat="1" x14ac:dyDescent="0.2">
      <c r="A46" s="56"/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56"/>
    </row>
    <row r="47" spans="1:53" s="38" customFormat="1" x14ac:dyDescent="0.2">
      <c r="A47" s="56"/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  <c r="BA47" s="56"/>
    </row>
    <row r="48" spans="1:53" s="38" customFormat="1" x14ac:dyDescent="0.2">
      <c r="A48" s="56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56"/>
      <c r="AZ48" s="56"/>
      <c r="BA48" s="56"/>
    </row>
    <row r="49" spans="1:53" s="38" customFormat="1" x14ac:dyDescent="0.2">
      <c r="A49" s="56"/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56"/>
      <c r="AO49" s="56"/>
      <c r="AP49" s="56"/>
      <c r="AQ49" s="56"/>
      <c r="AR49" s="56"/>
      <c r="AS49" s="56"/>
      <c r="AT49" s="56"/>
      <c r="AU49" s="56"/>
      <c r="AV49" s="56"/>
      <c r="AW49" s="56"/>
      <c r="AX49" s="56"/>
      <c r="AY49" s="56"/>
      <c r="AZ49" s="56"/>
      <c r="BA49" s="56"/>
    </row>
    <row r="50" spans="1:53" s="38" customFormat="1" x14ac:dyDescent="0.2">
      <c r="A50" s="56"/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 s="56"/>
      <c r="AP50" s="56"/>
      <c r="AQ50" s="56"/>
      <c r="AR50" s="56"/>
      <c r="AS50" s="56"/>
      <c r="AT50" s="56"/>
      <c r="AU50" s="56"/>
      <c r="AV50" s="56"/>
      <c r="AW50" s="56"/>
      <c r="AX50" s="56"/>
      <c r="AY50" s="56"/>
      <c r="AZ50" s="56"/>
      <c r="BA50" s="56"/>
    </row>
    <row r="51" spans="1:53" s="38" customFormat="1" x14ac:dyDescent="0.2">
      <c r="A51" s="56"/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J51" s="56"/>
      <c r="AK51" s="56"/>
      <c r="AL51" s="56"/>
      <c r="AM51" s="56"/>
      <c r="AN51" s="56"/>
      <c r="AO51" s="56"/>
      <c r="AP51" s="56"/>
      <c r="AQ51" s="56"/>
      <c r="AR51" s="56"/>
      <c r="AS51" s="56"/>
      <c r="AT51" s="56"/>
      <c r="AU51" s="56"/>
      <c r="AV51" s="56"/>
      <c r="AW51" s="56"/>
      <c r="AX51" s="56"/>
      <c r="AY51" s="56"/>
      <c r="AZ51" s="56"/>
      <c r="BA51" s="56"/>
    </row>
    <row r="52" spans="1:53" s="38" customFormat="1" x14ac:dyDescent="0.2">
      <c r="A52" s="56"/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</row>
    <row r="53" spans="1:53" s="38" customFormat="1" x14ac:dyDescent="0.2">
      <c r="A53" s="56"/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/>
      <c r="BA53" s="56"/>
    </row>
    <row r="54" spans="1:53" s="38" customFormat="1" x14ac:dyDescent="0.2">
      <c r="A54" s="56"/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56"/>
      <c r="AX54" s="56"/>
      <c r="AY54" s="56"/>
      <c r="AZ54" s="56"/>
      <c r="BA54" s="56"/>
    </row>
    <row r="55" spans="1:53" s="38" customFormat="1" x14ac:dyDescent="0.2">
      <c r="A55" s="56"/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  <c r="AN55" s="56"/>
      <c r="AO55" s="56"/>
      <c r="AP55" s="56"/>
      <c r="AQ55" s="56"/>
      <c r="AR55" s="56"/>
      <c r="AS55" s="56"/>
      <c r="AT55" s="56"/>
      <c r="AU55" s="56"/>
      <c r="AV55" s="56"/>
      <c r="AW55" s="56"/>
      <c r="AX55" s="56"/>
      <c r="AY55" s="56"/>
      <c r="AZ55" s="56"/>
      <c r="BA55" s="56"/>
    </row>
    <row r="56" spans="1:53" s="38" customFormat="1" x14ac:dyDescent="0.2">
      <c r="A56" s="56"/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56"/>
      <c r="AH56" s="56"/>
      <c r="AI56" s="56"/>
      <c r="AJ56" s="56"/>
      <c r="AK56" s="56"/>
      <c r="AL56" s="56"/>
      <c r="AM56" s="56"/>
      <c r="AN56" s="56"/>
      <c r="AO56" s="56"/>
      <c r="AP56" s="56"/>
      <c r="AQ56" s="56"/>
      <c r="AR56" s="56"/>
      <c r="AS56" s="56"/>
      <c r="AT56" s="56"/>
      <c r="AU56" s="56"/>
      <c r="AV56" s="56"/>
      <c r="AW56" s="56"/>
      <c r="AX56" s="56"/>
      <c r="AY56" s="56"/>
      <c r="AZ56" s="56"/>
      <c r="BA56" s="56"/>
    </row>
    <row r="57" spans="1:53" s="38" customFormat="1" x14ac:dyDescent="0.2">
      <c r="A57" s="56"/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56"/>
      <c r="AN57" s="56"/>
      <c r="AO57" s="56"/>
      <c r="AP57" s="56"/>
      <c r="AQ57" s="56"/>
      <c r="AR57" s="56"/>
      <c r="AS57" s="56"/>
      <c r="AT57" s="56"/>
      <c r="AU57" s="56"/>
      <c r="AV57" s="56"/>
      <c r="AW57" s="56"/>
      <c r="AX57" s="56"/>
      <c r="AY57" s="56"/>
      <c r="AZ57" s="56"/>
      <c r="BA57" s="56"/>
    </row>
    <row r="58" spans="1:53" s="38" customFormat="1" x14ac:dyDescent="0.2">
      <c r="A58" s="56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56"/>
      <c r="AJ58" s="56"/>
      <c r="AK58" s="56"/>
      <c r="AL58" s="56"/>
      <c r="AM58" s="56"/>
      <c r="AN58" s="56"/>
      <c r="AO58" s="56"/>
      <c r="AP58" s="56"/>
      <c r="AQ58" s="56"/>
      <c r="AR58" s="56"/>
      <c r="AS58" s="56"/>
      <c r="AT58" s="56"/>
      <c r="AU58" s="56"/>
      <c r="AV58" s="56"/>
      <c r="AW58" s="56"/>
      <c r="AX58" s="56"/>
      <c r="AY58" s="56"/>
      <c r="AZ58" s="56"/>
      <c r="BA58" s="56"/>
    </row>
    <row r="59" spans="1:53" s="38" customFormat="1" x14ac:dyDescent="0.2">
      <c r="A59" s="56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56"/>
      <c r="AD59" s="56"/>
      <c r="AE59" s="56"/>
      <c r="AF59" s="56"/>
      <c r="AG59" s="56"/>
      <c r="AH59" s="56"/>
      <c r="AI59" s="56"/>
      <c r="AJ59" s="56"/>
      <c r="AK59" s="56"/>
      <c r="AL59" s="56"/>
      <c r="AM59" s="56"/>
      <c r="AN59" s="56"/>
      <c r="AO59" s="56"/>
      <c r="AP59" s="56"/>
      <c r="AQ59" s="56"/>
      <c r="AR59" s="56"/>
      <c r="AS59" s="56"/>
      <c r="AT59" s="56"/>
      <c r="AU59" s="56"/>
      <c r="AV59" s="56"/>
      <c r="AW59" s="56"/>
      <c r="AX59" s="56"/>
      <c r="AY59" s="56"/>
      <c r="AZ59" s="56"/>
      <c r="BA59" s="56"/>
    </row>
    <row r="60" spans="1:53" s="38" customFormat="1" x14ac:dyDescent="0.2">
      <c r="A60" s="56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56"/>
      <c r="AP60" s="56"/>
      <c r="AQ60" s="56"/>
      <c r="AR60" s="56"/>
      <c r="AS60" s="56"/>
      <c r="AT60" s="56"/>
      <c r="AU60" s="56"/>
      <c r="AV60" s="56"/>
      <c r="AW60" s="56"/>
      <c r="AX60" s="56"/>
      <c r="AY60" s="56"/>
      <c r="AZ60" s="56"/>
      <c r="BA60" s="56"/>
    </row>
  </sheetData>
  <mergeCells count="122">
    <mergeCell ref="AW9:AW10"/>
    <mergeCell ref="AX9:AX10"/>
    <mergeCell ref="AQ9:AQ10"/>
    <mergeCell ref="AS9:AS10"/>
    <mergeCell ref="AT9:AT10"/>
    <mergeCell ref="AC9:AC10"/>
    <mergeCell ref="AD9:AD10"/>
    <mergeCell ref="BA9:BA10"/>
    <mergeCell ref="AZ9:AZ10"/>
    <mergeCell ref="AO9:AO10"/>
    <mergeCell ref="AY9:AY10"/>
    <mergeCell ref="AP9:AP10"/>
    <mergeCell ref="AV9:AV10"/>
    <mergeCell ref="AN9:AN10"/>
    <mergeCell ref="AG9:AG10"/>
    <mergeCell ref="AH9:AH10"/>
    <mergeCell ref="AI9:AI10"/>
    <mergeCell ref="AJ9:AJ10"/>
    <mergeCell ref="AK9:AK10"/>
    <mergeCell ref="AL9:AL10"/>
    <mergeCell ref="AM9:AM10"/>
    <mergeCell ref="AU9:AU10"/>
    <mergeCell ref="AR9:AR10"/>
    <mergeCell ref="A9:A10"/>
    <mergeCell ref="E9:E10"/>
    <mergeCell ref="F9:F10"/>
    <mergeCell ref="G9:G10"/>
    <mergeCell ref="B9:B10"/>
    <mergeCell ref="C9:C10"/>
    <mergeCell ref="D9:D10"/>
    <mergeCell ref="AE9:AE10"/>
    <mergeCell ref="AF9:AF10"/>
    <mergeCell ref="U9:U10"/>
    <mergeCell ref="V9:V10"/>
    <mergeCell ref="W9:W10"/>
    <mergeCell ref="X9:X10"/>
    <mergeCell ref="Y9:Y10"/>
    <mergeCell ref="Z9:Z10"/>
    <mergeCell ref="AA9:AA10"/>
    <mergeCell ref="AB9:AB10"/>
    <mergeCell ref="J9:J10"/>
    <mergeCell ref="S9:S10"/>
    <mergeCell ref="T9:T10"/>
    <mergeCell ref="N9:N10"/>
    <mergeCell ref="H9:H10"/>
    <mergeCell ref="I9:I10"/>
    <mergeCell ref="R9:R10"/>
    <mergeCell ref="AB7:AB8"/>
    <mergeCell ref="S7:S8"/>
    <mergeCell ref="U7:U8"/>
    <mergeCell ref="V7:V8"/>
    <mergeCell ref="W7:W8"/>
    <mergeCell ref="X7:X8"/>
    <mergeCell ref="Y7:Y8"/>
    <mergeCell ref="K9:K10"/>
    <mergeCell ref="O9:O10"/>
    <mergeCell ref="P9:P10"/>
    <mergeCell ref="Q9:Q10"/>
    <mergeCell ref="L9:L10"/>
    <mergeCell ref="M9:M10"/>
    <mergeCell ref="R7:R8"/>
    <mergeCell ref="P7:P8"/>
    <mergeCell ref="Q7:Q8"/>
    <mergeCell ref="Z7:Z8"/>
    <mergeCell ref="T7:T8"/>
    <mergeCell ref="A7:A8"/>
    <mergeCell ref="B7:B8"/>
    <mergeCell ref="C7:C8"/>
    <mergeCell ref="D7:D8"/>
    <mergeCell ref="M7:M8"/>
    <mergeCell ref="N7:N8"/>
    <mergeCell ref="J7:J8"/>
    <mergeCell ref="K7:K8"/>
    <mergeCell ref="L7:L8"/>
    <mergeCell ref="E7:E8"/>
    <mergeCell ref="F7:F8"/>
    <mergeCell ref="G7:G8"/>
    <mergeCell ref="H7:H8"/>
    <mergeCell ref="I7:I8"/>
    <mergeCell ref="AH7:AH8"/>
    <mergeCell ref="AI7:AI8"/>
    <mergeCell ref="AP7:AP8"/>
    <mergeCell ref="AN7:AN8"/>
    <mergeCell ref="AK7:AK8"/>
    <mergeCell ref="AE7:AE8"/>
    <mergeCell ref="AF7:AF8"/>
    <mergeCell ref="AD7:AD8"/>
    <mergeCell ref="AM7:AM8"/>
    <mergeCell ref="AB4:AE4"/>
    <mergeCell ref="AF4:AJ4"/>
    <mergeCell ref="AK4:AN4"/>
    <mergeCell ref="AG7:AG8"/>
    <mergeCell ref="AA7:AA8"/>
    <mergeCell ref="AC7:AC8"/>
    <mergeCell ref="AO7:AO8"/>
    <mergeCell ref="AY7:AY8"/>
    <mergeCell ref="O7:O8"/>
    <mergeCell ref="AV7:AV8"/>
    <mergeCell ref="AW7:AW8"/>
    <mergeCell ref="AX7:AX8"/>
    <mergeCell ref="AX4:BA4"/>
    <mergeCell ref="AJ7:AJ8"/>
    <mergeCell ref="AS4:AW4"/>
    <mergeCell ref="AL7:AL8"/>
    <mergeCell ref="AR7:AR8"/>
    <mergeCell ref="AZ7:AZ8"/>
    <mergeCell ref="BA7:BA8"/>
    <mergeCell ref="AT7:AT8"/>
    <mergeCell ref="AS7:AS8"/>
    <mergeCell ref="AU7:AU8"/>
    <mergeCell ref="AO4:AR4"/>
    <mergeCell ref="AQ7:AQ8"/>
    <mergeCell ref="N2:O2"/>
    <mergeCell ref="T4:W4"/>
    <mergeCell ref="X4:AA4"/>
    <mergeCell ref="A4:A5"/>
    <mergeCell ref="B4:E4"/>
    <mergeCell ref="F4:F5"/>
    <mergeCell ref="G4:J4"/>
    <mergeCell ref="K4:N4"/>
    <mergeCell ref="O4:R4"/>
    <mergeCell ref="S4:S5"/>
  </mergeCells>
  <phoneticPr fontId="2" type="noConversion"/>
  <printOptions gridLines="1"/>
  <pageMargins left="0.39370078740157483" right="0.39370078740157483" top="0.55118110236220474" bottom="0.55118110236220474" header="0.51181102362204722" footer="0.51181102362204722"/>
  <pageSetup paperSize="9" scale="63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9"/>
  <sheetViews>
    <sheetView view="pageBreakPreview" topLeftCell="A13" zoomScale="110" zoomScaleNormal="110" zoomScaleSheetLayoutView="110" workbookViewId="0">
      <selection activeCell="E21" sqref="E21"/>
    </sheetView>
  </sheetViews>
  <sheetFormatPr defaultRowHeight="12.75" x14ac:dyDescent="0.2"/>
  <cols>
    <col min="1" max="1" width="8.85546875" style="73" customWidth="1"/>
    <col min="2" max="2" width="42" style="73" customWidth="1"/>
    <col min="3" max="5" width="3.42578125" style="124" customWidth="1"/>
    <col min="6" max="6" width="6.28515625" style="73" customWidth="1"/>
    <col min="7" max="7" width="5.42578125" style="73" customWidth="1"/>
    <col min="8" max="8" width="6.140625" style="73" customWidth="1"/>
    <col min="9" max="9" width="4.85546875" style="73" customWidth="1"/>
    <col min="10" max="10" width="5" style="73" customWidth="1"/>
    <col min="11" max="18" width="5.7109375" style="73" customWidth="1"/>
    <col min="19" max="19" width="4.140625" customWidth="1"/>
    <col min="20" max="20" width="5.85546875" customWidth="1"/>
  </cols>
  <sheetData>
    <row r="1" spans="1:19" x14ac:dyDescent="0.2">
      <c r="B1" s="322" t="s">
        <v>346</v>
      </c>
      <c r="C1" s="322"/>
      <c r="D1" s="322"/>
      <c r="E1" s="322"/>
      <c r="F1" s="322"/>
      <c r="G1" s="322"/>
      <c r="H1" s="322"/>
      <c r="I1" s="322"/>
    </row>
    <row r="2" spans="1:19" s="2" customFormat="1" ht="41.25" customHeight="1" x14ac:dyDescent="0.2">
      <c r="A2" s="312" t="s">
        <v>12</v>
      </c>
      <c r="B2" s="315" t="s">
        <v>11</v>
      </c>
      <c r="C2" s="323" t="s">
        <v>10</v>
      </c>
      <c r="D2" s="323"/>
      <c r="E2" s="323"/>
      <c r="F2" s="324" t="s">
        <v>9</v>
      </c>
      <c r="G2" s="325"/>
      <c r="H2" s="325"/>
      <c r="I2" s="325"/>
      <c r="J2" s="326"/>
      <c r="K2" s="307" t="s">
        <v>18</v>
      </c>
      <c r="L2" s="308"/>
      <c r="M2" s="308"/>
      <c r="N2" s="308"/>
      <c r="O2" s="308"/>
      <c r="P2" s="308"/>
      <c r="Q2" s="308"/>
      <c r="R2" s="308"/>
    </row>
    <row r="3" spans="1:19" s="2" customFormat="1" ht="11.25" customHeight="1" x14ac:dyDescent="0.2">
      <c r="A3" s="313"/>
      <c r="B3" s="316"/>
      <c r="C3" s="309" t="s">
        <v>204</v>
      </c>
      <c r="D3" s="309" t="s">
        <v>205</v>
      </c>
      <c r="E3" s="309" t="s">
        <v>206</v>
      </c>
      <c r="F3" s="312" t="s">
        <v>8</v>
      </c>
      <c r="G3" s="312" t="s">
        <v>7</v>
      </c>
      <c r="H3" s="324" t="s">
        <v>5</v>
      </c>
      <c r="I3" s="330"/>
      <c r="J3" s="331"/>
      <c r="K3" s="303" t="s">
        <v>0</v>
      </c>
      <c r="L3" s="303"/>
      <c r="M3" s="303" t="s">
        <v>1</v>
      </c>
      <c r="N3" s="303"/>
      <c r="O3" s="303" t="s">
        <v>2</v>
      </c>
      <c r="P3" s="303"/>
      <c r="Q3" s="303" t="s">
        <v>3</v>
      </c>
      <c r="R3" s="303"/>
    </row>
    <row r="4" spans="1:19" s="2" customFormat="1" ht="22.15" customHeight="1" x14ac:dyDescent="0.2">
      <c r="A4" s="313"/>
      <c r="B4" s="316"/>
      <c r="C4" s="310"/>
      <c r="D4" s="310"/>
      <c r="E4" s="310"/>
      <c r="F4" s="313"/>
      <c r="G4" s="313"/>
      <c r="H4" s="304" t="s">
        <v>6</v>
      </c>
      <c r="I4" s="306" t="s">
        <v>4</v>
      </c>
      <c r="J4" s="306"/>
      <c r="K4" s="46" t="s">
        <v>174</v>
      </c>
      <c r="L4" s="46" t="s">
        <v>175</v>
      </c>
      <c r="M4" s="46" t="s">
        <v>176</v>
      </c>
      <c r="N4" s="46" t="s">
        <v>177</v>
      </c>
      <c r="O4" s="46" t="s">
        <v>178</v>
      </c>
      <c r="P4" s="46" t="s">
        <v>179</v>
      </c>
      <c r="Q4" s="46" t="s">
        <v>180</v>
      </c>
      <c r="R4" s="46" t="s">
        <v>181</v>
      </c>
    </row>
    <row r="5" spans="1:19" s="2" customFormat="1" ht="67.5" x14ac:dyDescent="0.2">
      <c r="A5" s="314"/>
      <c r="B5" s="317"/>
      <c r="C5" s="311"/>
      <c r="D5" s="311"/>
      <c r="E5" s="311"/>
      <c r="F5" s="314"/>
      <c r="G5" s="314"/>
      <c r="H5" s="305"/>
      <c r="I5" s="74" t="s">
        <v>14</v>
      </c>
      <c r="J5" s="74" t="s">
        <v>13</v>
      </c>
      <c r="K5" s="75">
        <v>17</v>
      </c>
      <c r="L5" s="75">
        <v>22</v>
      </c>
      <c r="M5" s="75">
        <v>15</v>
      </c>
      <c r="N5" s="75">
        <v>19</v>
      </c>
      <c r="O5" s="75">
        <v>11</v>
      </c>
      <c r="P5" s="75">
        <v>16</v>
      </c>
      <c r="Q5" s="75">
        <v>10</v>
      </c>
      <c r="R5" s="75">
        <v>9</v>
      </c>
      <c r="S5" s="2">
        <f>SUM(K5:R5)</f>
        <v>119</v>
      </c>
    </row>
    <row r="6" spans="1:19" s="5" customFormat="1" ht="11.25" customHeight="1" thickBot="1" x14ac:dyDescent="0.25">
      <c r="A6" s="3">
        <v>1</v>
      </c>
      <c r="B6" s="3">
        <v>2</v>
      </c>
      <c r="C6" s="138">
        <v>3</v>
      </c>
      <c r="D6" s="138">
        <v>4</v>
      </c>
      <c r="E6" s="138">
        <v>5</v>
      </c>
      <c r="F6" s="87">
        <v>7</v>
      </c>
      <c r="G6" s="87">
        <v>8</v>
      </c>
      <c r="H6" s="87">
        <v>10</v>
      </c>
      <c r="I6" s="87">
        <v>11</v>
      </c>
      <c r="J6" s="87">
        <v>12</v>
      </c>
      <c r="K6" s="87">
        <v>13</v>
      </c>
      <c r="L6" s="87">
        <v>14</v>
      </c>
      <c r="M6" s="87">
        <v>15</v>
      </c>
      <c r="N6" s="87">
        <v>16</v>
      </c>
      <c r="O6" s="87">
        <v>17</v>
      </c>
      <c r="P6" s="88">
        <v>18</v>
      </c>
      <c r="Q6" s="88">
        <v>19</v>
      </c>
      <c r="R6" s="88">
        <v>20</v>
      </c>
    </row>
    <row r="7" spans="1:19" s="179" customFormat="1" ht="12" thickBot="1" x14ac:dyDescent="0.25">
      <c r="A7" s="175" t="s">
        <v>32</v>
      </c>
      <c r="B7" s="176" t="s">
        <v>74</v>
      </c>
      <c r="C7" s="177">
        <f>C8+C16</f>
        <v>3</v>
      </c>
      <c r="D7" s="177">
        <f>D8+D16</f>
        <v>0</v>
      </c>
      <c r="E7" s="177">
        <f>E8+E16+E22</f>
        <v>10</v>
      </c>
      <c r="F7" s="178">
        <f t="shared" ref="F7:L7" si="0">SUM(F8+F16+F22)</f>
        <v>2106</v>
      </c>
      <c r="G7" s="178">
        <f t="shared" si="0"/>
        <v>702</v>
      </c>
      <c r="H7" s="178">
        <f t="shared" si="0"/>
        <v>1404</v>
      </c>
      <c r="I7" s="178">
        <f t="shared" si="0"/>
        <v>357</v>
      </c>
      <c r="J7" s="178">
        <f t="shared" si="0"/>
        <v>0</v>
      </c>
      <c r="K7" s="178">
        <f t="shared" si="0"/>
        <v>612</v>
      </c>
      <c r="L7" s="178">
        <f t="shared" si="0"/>
        <v>792</v>
      </c>
      <c r="M7" s="178">
        <f t="shared" ref="M7:R7" si="1">SUM(M8+M16)</f>
        <v>0</v>
      </c>
      <c r="N7" s="178">
        <f t="shared" si="1"/>
        <v>0</v>
      </c>
      <c r="O7" s="178">
        <f t="shared" si="1"/>
        <v>0</v>
      </c>
      <c r="P7" s="178">
        <f t="shared" si="1"/>
        <v>0</v>
      </c>
      <c r="Q7" s="178">
        <f t="shared" si="1"/>
        <v>0</v>
      </c>
      <c r="R7" s="178">
        <f t="shared" si="1"/>
        <v>0</v>
      </c>
    </row>
    <row r="8" spans="1:19" s="11" customFormat="1" ht="10.5" customHeight="1" thickBot="1" x14ac:dyDescent="0.25">
      <c r="A8" s="10"/>
      <c r="B8" s="156" t="s">
        <v>249</v>
      </c>
      <c r="C8" s="157">
        <v>2</v>
      </c>
      <c r="D8" s="158">
        <v>0</v>
      </c>
      <c r="E8" s="158">
        <v>4</v>
      </c>
      <c r="F8" s="89">
        <f t="shared" ref="F8:R8" si="2">SUM(F9:F15)</f>
        <v>1104</v>
      </c>
      <c r="G8" s="89">
        <f t="shared" si="2"/>
        <v>368</v>
      </c>
      <c r="H8" s="89">
        <f t="shared" si="2"/>
        <v>736</v>
      </c>
      <c r="I8" s="89">
        <f t="shared" si="2"/>
        <v>231</v>
      </c>
      <c r="J8" s="89">
        <f t="shared" si="2"/>
        <v>0</v>
      </c>
      <c r="K8" s="89">
        <f t="shared" si="2"/>
        <v>326</v>
      </c>
      <c r="L8" s="89">
        <f t="shared" si="2"/>
        <v>410</v>
      </c>
      <c r="M8" s="89">
        <f t="shared" si="2"/>
        <v>0</v>
      </c>
      <c r="N8" s="89">
        <f t="shared" si="2"/>
        <v>0</v>
      </c>
      <c r="O8" s="89">
        <f t="shared" si="2"/>
        <v>0</v>
      </c>
      <c r="P8" s="89">
        <f t="shared" si="2"/>
        <v>0</v>
      </c>
      <c r="Q8" s="89">
        <f t="shared" si="2"/>
        <v>0</v>
      </c>
      <c r="R8" s="89">
        <f t="shared" si="2"/>
        <v>0</v>
      </c>
    </row>
    <row r="9" spans="1:19" s="2" customFormat="1" ht="9.75" customHeight="1" x14ac:dyDescent="0.2">
      <c r="A9" s="113" t="s">
        <v>241</v>
      </c>
      <c r="B9" s="114" t="s">
        <v>315</v>
      </c>
      <c r="C9" s="159">
        <v>2</v>
      </c>
      <c r="D9" s="160"/>
      <c r="E9" s="160"/>
      <c r="F9" s="44">
        <f>G9+H9</f>
        <v>117</v>
      </c>
      <c r="G9" s="44">
        <f>H9/2</f>
        <v>39</v>
      </c>
      <c r="H9" s="44">
        <f>SUM(K9:R9)</f>
        <v>78</v>
      </c>
      <c r="I9" s="44"/>
      <c r="J9" s="44"/>
      <c r="K9" s="240">
        <v>34</v>
      </c>
      <c r="L9" s="240">
        <v>44</v>
      </c>
      <c r="M9" s="6"/>
      <c r="N9" s="6"/>
      <c r="O9" s="6"/>
      <c r="P9" s="6"/>
      <c r="Q9" s="6"/>
      <c r="R9" s="6"/>
    </row>
    <row r="10" spans="1:19" s="2" customFormat="1" ht="9.75" customHeight="1" x14ac:dyDescent="0.2">
      <c r="A10" s="113" t="s">
        <v>242</v>
      </c>
      <c r="B10" s="114" t="s">
        <v>316</v>
      </c>
      <c r="C10" s="159"/>
      <c r="D10" s="160"/>
      <c r="E10" s="160">
        <v>2</v>
      </c>
      <c r="F10" s="44">
        <f t="shared" ref="F10:F15" si="3">G10+H10</f>
        <v>177</v>
      </c>
      <c r="G10" s="44">
        <f t="shared" ref="G10:G15" si="4">H10/2</f>
        <v>59</v>
      </c>
      <c r="H10" s="44">
        <f t="shared" ref="H10:H15" si="5">SUM(K10:R10)</f>
        <v>118</v>
      </c>
      <c r="I10" s="44"/>
      <c r="J10" s="44"/>
      <c r="K10" s="240">
        <v>52</v>
      </c>
      <c r="L10" s="240">
        <v>66</v>
      </c>
      <c r="M10" s="6"/>
      <c r="N10" s="155"/>
      <c r="O10" s="6"/>
      <c r="P10" s="6"/>
      <c r="Q10" s="6"/>
      <c r="R10" s="6"/>
    </row>
    <row r="11" spans="1:19" s="2" customFormat="1" ht="9.75" customHeight="1" x14ac:dyDescent="0.2">
      <c r="A11" s="113" t="s">
        <v>243</v>
      </c>
      <c r="B11" s="114" t="s">
        <v>15</v>
      </c>
      <c r="C11" s="159"/>
      <c r="D11" s="160"/>
      <c r="E11" s="160">
        <v>2</v>
      </c>
      <c r="F11" s="44">
        <f t="shared" si="3"/>
        <v>177</v>
      </c>
      <c r="G11" s="44">
        <f t="shared" si="4"/>
        <v>59</v>
      </c>
      <c r="H11" s="44">
        <f t="shared" si="5"/>
        <v>118</v>
      </c>
      <c r="I11" s="1">
        <v>117</v>
      </c>
      <c r="J11" s="1"/>
      <c r="K11" s="241">
        <v>52</v>
      </c>
      <c r="L11" s="242">
        <v>66</v>
      </c>
      <c r="M11" s="64"/>
      <c r="N11" s="72"/>
      <c r="O11" s="3"/>
      <c r="P11" s="3"/>
      <c r="Q11" s="3"/>
      <c r="R11" s="3"/>
    </row>
    <row r="12" spans="1:19" s="2" customFormat="1" ht="21" customHeight="1" x14ac:dyDescent="0.2">
      <c r="A12" s="113" t="s">
        <v>244</v>
      </c>
      <c r="B12" s="161" t="s">
        <v>247</v>
      </c>
      <c r="C12" s="159">
        <v>2</v>
      </c>
      <c r="D12" s="160"/>
      <c r="E12" s="160"/>
      <c r="F12" s="44">
        <f t="shared" si="3"/>
        <v>234</v>
      </c>
      <c r="G12" s="44">
        <f t="shared" si="4"/>
        <v>78</v>
      </c>
      <c r="H12" s="44">
        <f t="shared" si="5"/>
        <v>156</v>
      </c>
      <c r="I12" s="1"/>
      <c r="J12" s="1"/>
      <c r="K12" s="241">
        <v>68</v>
      </c>
      <c r="L12" s="242">
        <v>88</v>
      </c>
      <c r="M12" s="3"/>
      <c r="N12" s="3"/>
      <c r="O12" s="3"/>
      <c r="P12" s="3"/>
      <c r="Q12" s="3"/>
      <c r="R12" s="3"/>
    </row>
    <row r="13" spans="1:19" s="2" customFormat="1" ht="9.75" customHeight="1" x14ac:dyDescent="0.2">
      <c r="A13" s="113" t="s">
        <v>245</v>
      </c>
      <c r="B13" s="114" t="s">
        <v>16</v>
      </c>
      <c r="C13" s="159"/>
      <c r="D13" s="160"/>
      <c r="E13" s="160">
        <v>2</v>
      </c>
      <c r="F13" s="44">
        <f t="shared" si="3"/>
        <v>117</v>
      </c>
      <c r="G13" s="44">
        <f t="shared" si="4"/>
        <v>39</v>
      </c>
      <c r="H13" s="44">
        <f t="shared" si="5"/>
        <v>78</v>
      </c>
      <c r="I13" s="1"/>
      <c r="J13" s="1"/>
      <c r="K13" s="241">
        <v>34</v>
      </c>
      <c r="L13" s="242">
        <v>44</v>
      </c>
      <c r="M13" s="3"/>
      <c r="N13" s="3"/>
      <c r="O13" s="3"/>
      <c r="P13" s="3"/>
      <c r="Q13" s="3"/>
      <c r="R13" s="3"/>
    </row>
    <row r="14" spans="1:19" s="2" customFormat="1" ht="9.75" customHeight="1" x14ac:dyDescent="0.2">
      <c r="A14" s="113" t="s">
        <v>246</v>
      </c>
      <c r="B14" s="114" t="s">
        <v>21</v>
      </c>
      <c r="C14" s="159"/>
      <c r="D14" s="160"/>
      <c r="E14" s="160">
        <v>1.2</v>
      </c>
      <c r="F14" s="44">
        <f t="shared" si="3"/>
        <v>177</v>
      </c>
      <c r="G14" s="44">
        <f t="shared" si="4"/>
        <v>59</v>
      </c>
      <c r="H14" s="44">
        <f t="shared" si="5"/>
        <v>118</v>
      </c>
      <c r="I14" s="1">
        <v>114</v>
      </c>
      <c r="J14" s="1"/>
      <c r="K14" s="241">
        <v>52</v>
      </c>
      <c r="L14" s="242">
        <v>66</v>
      </c>
      <c r="M14" s="3"/>
      <c r="N14" s="3"/>
      <c r="O14" s="3"/>
      <c r="P14" s="3"/>
      <c r="Q14" s="3"/>
      <c r="R14" s="3"/>
    </row>
    <row r="15" spans="1:19" ht="9.75" customHeight="1" thickBot="1" x14ac:dyDescent="0.25">
      <c r="A15" s="113" t="s">
        <v>248</v>
      </c>
      <c r="B15" s="162" t="s">
        <v>33</v>
      </c>
      <c r="C15" s="163"/>
      <c r="D15" s="164"/>
      <c r="E15" s="164">
        <v>2</v>
      </c>
      <c r="F15" s="44">
        <f t="shared" si="3"/>
        <v>105</v>
      </c>
      <c r="G15" s="44">
        <f t="shared" si="4"/>
        <v>35</v>
      </c>
      <c r="H15" s="44">
        <f t="shared" si="5"/>
        <v>70</v>
      </c>
      <c r="I15" s="117"/>
      <c r="J15" s="117"/>
      <c r="K15" s="241">
        <v>34</v>
      </c>
      <c r="L15" s="242">
        <v>36</v>
      </c>
      <c r="M15" s="88"/>
      <c r="N15" s="118"/>
      <c r="O15" s="119"/>
      <c r="P15" s="119"/>
      <c r="Q15" s="119"/>
      <c r="R15" s="119"/>
    </row>
    <row r="16" spans="1:19" s="11" customFormat="1" ht="10.5" customHeight="1" thickBot="1" x14ac:dyDescent="0.25">
      <c r="A16" s="165"/>
      <c r="B16" s="166" t="s">
        <v>254</v>
      </c>
      <c r="C16" s="167">
        <v>1</v>
      </c>
      <c r="D16" s="167">
        <v>0</v>
      </c>
      <c r="E16" s="167">
        <v>4</v>
      </c>
      <c r="F16" s="92">
        <f t="shared" ref="F16:R16" si="6">SUM(F17:F21)</f>
        <v>891</v>
      </c>
      <c r="G16" s="92">
        <f t="shared" si="6"/>
        <v>297</v>
      </c>
      <c r="H16" s="92">
        <f t="shared" si="6"/>
        <v>594</v>
      </c>
      <c r="I16" s="92">
        <f t="shared" si="6"/>
        <v>126</v>
      </c>
      <c r="J16" s="92">
        <f t="shared" si="6"/>
        <v>0</v>
      </c>
      <c r="K16" s="92">
        <f t="shared" si="6"/>
        <v>234</v>
      </c>
      <c r="L16" s="92">
        <f t="shared" si="6"/>
        <v>360</v>
      </c>
      <c r="M16" s="92">
        <f t="shared" si="6"/>
        <v>0</v>
      </c>
      <c r="N16" s="92">
        <f t="shared" si="6"/>
        <v>0</v>
      </c>
      <c r="O16" s="92">
        <f t="shared" si="6"/>
        <v>0</v>
      </c>
      <c r="P16" s="92">
        <f t="shared" si="6"/>
        <v>0</v>
      </c>
      <c r="Q16" s="92">
        <f t="shared" si="6"/>
        <v>0</v>
      </c>
      <c r="R16" s="92">
        <f t="shared" si="6"/>
        <v>0</v>
      </c>
    </row>
    <row r="17" spans="1:18" s="2" customFormat="1" ht="9.75" customHeight="1" x14ac:dyDescent="0.2">
      <c r="A17" s="113" t="s">
        <v>250</v>
      </c>
      <c r="B17" s="114" t="s">
        <v>317</v>
      </c>
      <c r="C17" s="142"/>
      <c r="D17" s="168"/>
      <c r="E17" s="168">
        <v>2</v>
      </c>
      <c r="F17" s="44">
        <f t="shared" ref="F17:F29" si="7">G17+H17</f>
        <v>150</v>
      </c>
      <c r="G17" s="44">
        <f>H17/2</f>
        <v>50</v>
      </c>
      <c r="H17" s="44">
        <f t="shared" ref="H17:H24" si="8">SUM(K17:R17)</f>
        <v>100</v>
      </c>
      <c r="I17" s="44">
        <v>78</v>
      </c>
      <c r="J17" s="44"/>
      <c r="K17" s="240">
        <v>34</v>
      </c>
      <c r="L17" s="240">
        <v>66</v>
      </c>
      <c r="M17" s="6"/>
      <c r="N17" s="6"/>
      <c r="O17" s="6"/>
      <c r="P17" s="6"/>
      <c r="Q17" s="6"/>
      <c r="R17" s="6"/>
    </row>
    <row r="18" spans="1:18" s="2" customFormat="1" ht="9.75" customHeight="1" x14ac:dyDescent="0.2">
      <c r="A18" s="113" t="s">
        <v>251</v>
      </c>
      <c r="B18" s="114" t="s">
        <v>253</v>
      </c>
      <c r="C18" s="142"/>
      <c r="D18" s="168"/>
      <c r="E18" s="168">
        <v>2</v>
      </c>
      <c r="F18" s="1">
        <f t="shared" si="7"/>
        <v>195</v>
      </c>
      <c r="G18" s="44">
        <f t="shared" ref="G18:G24" si="9">H18/2</f>
        <v>65</v>
      </c>
      <c r="H18" s="1">
        <f t="shared" si="8"/>
        <v>130</v>
      </c>
      <c r="I18" s="1">
        <v>24</v>
      </c>
      <c r="J18" s="1"/>
      <c r="K18" s="240">
        <v>50</v>
      </c>
      <c r="L18" s="240">
        <v>80</v>
      </c>
      <c r="M18" s="3"/>
      <c r="N18" s="3"/>
      <c r="O18" s="3"/>
      <c r="P18" s="3"/>
      <c r="Q18" s="3"/>
      <c r="R18" s="3"/>
    </row>
    <row r="19" spans="1:18" s="2" customFormat="1" ht="9.75" customHeight="1" x14ac:dyDescent="0.2">
      <c r="A19" s="113" t="s">
        <v>252</v>
      </c>
      <c r="B19" s="114" t="s">
        <v>318</v>
      </c>
      <c r="C19" s="142"/>
      <c r="D19" s="168"/>
      <c r="E19" s="168">
        <v>2</v>
      </c>
      <c r="F19" s="1">
        <f t="shared" si="7"/>
        <v>195</v>
      </c>
      <c r="G19" s="44">
        <f t="shared" si="9"/>
        <v>65</v>
      </c>
      <c r="H19" s="1">
        <f t="shared" si="8"/>
        <v>130</v>
      </c>
      <c r="I19" s="1">
        <v>24</v>
      </c>
      <c r="J19" s="1"/>
      <c r="K19" s="240">
        <v>50</v>
      </c>
      <c r="L19" s="240">
        <v>80</v>
      </c>
      <c r="M19" s="3"/>
      <c r="N19" s="3"/>
      <c r="O19" s="3"/>
      <c r="P19" s="3"/>
      <c r="Q19" s="3"/>
      <c r="R19" s="3"/>
    </row>
    <row r="20" spans="1:18" s="2" customFormat="1" ht="9.75" customHeight="1" x14ac:dyDescent="0.2">
      <c r="A20" s="115" t="s">
        <v>255</v>
      </c>
      <c r="B20" s="169" t="s">
        <v>17</v>
      </c>
      <c r="C20" s="170"/>
      <c r="D20" s="171"/>
      <c r="E20" s="171">
        <v>2</v>
      </c>
      <c r="F20" s="1">
        <f t="shared" si="7"/>
        <v>162</v>
      </c>
      <c r="G20" s="44">
        <f t="shared" si="9"/>
        <v>54</v>
      </c>
      <c r="H20" s="116">
        <f t="shared" si="8"/>
        <v>108</v>
      </c>
      <c r="I20" s="116"/>
      <c r="J20" s="116"/>
      <c r="K20" s="243">
        <v>50</v>
      </c>
      <c r="L20" s="243">
        <v>58</v>
      </c>
      <c r="M20" s="7"/>
      <c r="N20" s="7"/>
      <c r="O20" s="7"/>
      <c r="P20" s="7"/>
      <c r="Q20" s="7"/>
      <c r="R20" s="7"/>
    </row>
    <row r="21" spans="1:18" s="2" customFormat="1" ht="9.75" customHeight="1" x14ac:dyDescent="0.2">
      <c r="A21" s="137" t="s">
        <v>256</v>
      </c>
      <c r="B21" s="172" t="s">
        <v>319</v>
      </c>
      <c r="C21" s="173">
        <v>2</v>
      </c>
      <c r="D21" s="174"/>
      <c r="E21" s="174" t="s">
        <v>370</v>
      </c>
      <c r="F21" s="1">
        <f t="shared" si="7"/>
        <v>189</v>
      </c>
      <c r="G21" s="44">
        <f t="shared" si="9"/>
        <v>63</v>
      </c>
      <c r="H21" s="116">
        <f t="shared" si="8"/>
        <v>126</v>
      </c>
      <c r="I21" s="1"/>
      <c r="J21" s="1"/>
      <c r="K21" s="244">
        <v>50</v>
      </c>
      <c r="L21" s="244">
        <v>76</v>
      </c>
      <c r="M21" s="7"/>
      <c r="N21" s="7"/>
      <c r="O21" s="7"/>
      <c r="P21" s="7"/>
      <c r="Q21" s="7"/>
      <c r="R21" s="7"/>
    </row>
    <row r="22" spans="1:18" s="11" customFormat="1" ht="9.75" customHeight="1" thickBot="1" x14ac:dyDescent="0.25">
      <c r="A22" s="272"/>
      <c r="B22" s="143" t="s">
        <v>290</v>
      </c>
      <c r="C22" s="245"/>
      <c r="D22" s="238"/>
      <c r="E22" s="238">
        <v>2</v>
      </c>
      <c r="F22" s="247">
        <f t="shared" ref="F22:K22" si="10">F24+F23</f>
        <v>111</v>
      </c>
      <c r="G22" s="247">
        <f t="shared" si="10"/>
        <v>37</v>
      </c>
      <c r="H22" s="247">
        <f t="shared" si="10"/>
        <v>74</v>
      </c>
      <c r="I22" s="247">
        <f t="shared" si="10"/>
        <v>0</v>
      </c>
      <c r="J22" s="247">
        <f t="shared" si="10"/>
        <v>0</v>
      </c>
      <c r="K22" s="247">
        <f t="shared" si="10"/>
        <v>52</v>
      </c>
      <c r="L22" s="247">
        <f>L24+L23</f>
        <v>22</v>
      </c>
      <c r="M22" s="239"/>
      <c r="N22" s="239"/>
      <c r="O22" s="239"/>
      <c r="P22" s="239"/>
      <c r="Q22" s="239"/>
      <c r="R22" s="239"/>
    </row>
    <row r="23" spans="1:18" s="11" customFormat="1" ht="9.75" customHeight="1" x14ac:dyDescent="0.2">
      <c r="A23" s="137" t="s">
        <v>257</v>
      </c>
      <c r="B23" s="273" t="s">
        <v>342</v>
      </c>
      <c r="C23" s="246"/>
      <c r="D23" s="246"/>
      <c r="E23" s="173">
        <v>2</v>
      </c>
      <c r="F23" s="1">
        <f t="shared" si="7"/>
        <v>60</v>
      </c>
      <c r="G23" s="1">
        <f t="shared" si="9"/>
        <v>20</v>
      </c>
      <c r="H23" s="1">
        <f t="shared" si="8"/>
        <v>40</v>
      </c>
      <c r="I23" s="247"/>
      <c r="J23" s="247"/>
      <c r="K23" s="249">
        <v>18</v>
      </c>
      <c r="L23" s="249">
        <v>22</v>
      </c>
      <c r="M23" s="229"/>
      <c r="N23" s="229"/>
      <c r="O23" s="229"/>
      <c r="P23" s="229"/>
      <c r="Q23" s="229"/>
      <c r="R23" s="229"/>
    </row>
    <row r="24" spans="1:18" s="2" customFormat="1" ht="24" customHeight="1" x14ac:dyDescent="0.2">
      <c r="A24" s="137" t="s">
        <v>330</v>
      </c>
      <c r="B24" s="274" t="s">
        <v>343</v>
      </c>
      <c r="C24" s="173"/>
      <c r="D24" s="173"/>
      <c r="E24" s="173">
        <v>1</v>
      </c>
      <c r="F24" s="1">
        <f t="shared" si="7"/>
        <v>51</v>
      </c>
      <c r="G24" s="1">
        <f t="shared" si="9"/>
        <v>17</v>
      </c>
      <c r="H24" s="1">
        <f t="shared" si="8"/>
        <v>34</v>
      </c>
      <c r="I24" s="1"/>
      <c r="J24" s="1"/>
      <c r="K24" s="1">
        <v>34</v>
      </c>
      <c r="L24" s="248"/>
      <c r="M24" s="228"/>
      <c r="N24" s="228"/>
      <c r="O24" s="228"/>
      <c r="P24" s="228"/>
      <c r="Q24" s="228"/>
      <c r="R24" s="228"/>
    </row>
    <row r="25" spans="1:18" s="185" customFormat="1" ht="22.5" customHeight="1" thickBot="1" x14ac:dyDescent="0.25">
      <c r="A25" s="180" t="s">
        <v>34</v>
      </c>
      <c r="B25" s="181" t="s">
        <v>19</v>
      </c>
      <c r="C25" s="182">
        <v>0</v>
      </c>
      <c r="D25" s="182">
        <v>0</v>
      </c>
      <c r="E25" s="182">
        <v>3</v>
      </c>
      <c r="F25" s="183">
        <f t="shared" si="7"/>
        <v>624</v>
      </c>
      <c r="G25" s="184">
        <f t="shared" ref="G25:R25" si="11">SUM(G26:G29)</f>
        <v>208</v>
      </c>
      <c r="H25" s="184">
        <f>SUM(H26:H29)</f>
        <v>416</v>
      </c>
      <c r="I25" s="184">
        <f t="shared" si="11"/>
        <v>308</v>
      </c>
      <c r="J25" s="184">
        <f t="shared" si="11"/>
        <v>0</v>
      </c>
      <c r="K25" s="184">
        <f t="shared" si="11"/>
        <v>0</v>
      </c>
      <c r="L25" s="184">
        <f t="shared" si="11"/>
        <v>0</v>
      </c>
      <c r="M25" s="184">
        <f t="shared" si="11"/>
        <v>112</v>
      </c>
      <c r="N25" s="184">
        <f t="shared" si="11"/>
        <v>80</v>
      </c>
      <c r="O25" s="184">
        <f t="shared" si="11"/>
        <v>92</v>
      </c>
      <c r="P25" s="184">
        <f t="shared" si="11"/>
        <v>64</v>
      </c>
      <c r="Q25" s="184">
        <f t="shared" si="11"/>
        <v>48</v>
      </c>
      <c r="R25" s="184">
        <f t="shared" si="11"/>
        <v>20</v>
      </c>
    </row>
    <row r="26" spans="1:18" ht="10.5" customHeight="1" x14ac:dyDescent="0.2">
      <c r="A26" s="6" t="s">
        <v>35</v>
      </c>
      <c r="B26" s="76" t="s">
        <v>20</v>
      </c>
      <c r="C26" s="139"/>
      <c r="D26" s="139"/>
      <c r="E26" s="139">
        <v>5</v>
      </c>
      <c r="F26" s="44">
        <f t="shared" si="7"/>
        <v>54</v>
      </c>
      <c r="G26" s="44">
        <v>6</v>
      </c>
      <c r="H26" s="84">
        <v>48</v>
      </c>
      <c r="I26" s="44"/>
      <c r="J26" s="44"/>
      <c r="K26" s="44"/>
      <c r="L26" s="44"/>
      <c r="M26" s="44"/>
      <c r="N26" s="44"/>
      <c r="O26" s="44">
        <v>48</v>
      </c>
      <c r="P26" s="44"/>
      <c r="Q26" s="44"/>
      <c r="R26" s="44"/>
    </row>
    <row r="27" spans="1:18" ht="10.5" customHeight="1" x14ac:dyDescent="0.2">
      <c r="A27" s="3" t="s">
        <v>36</v>
      </c>
      <c r="B27" s="77" t="s">
        <v>16</v>
      </c>
      <c r="C27" s="140"/>
      <c r="D27" s="140"/>
      <c r="E27" s="140">
        <v>3</v>
      </c>
      <c r="F27" s="1">
        <f t="shared" si="7"/>
        <v>54</v>
      </c>
      <c r="G27" s="1">
        <v>6</v>
      </c>
      <c r="H27" s="13">
        <v>48</v>
      </c>
      <c r="I27" s="1"/>
      <c r="J27" s="1"/>
      <c r="K27" s="1"/>
      <c r="L27" s="1"/>
      <c r="M27" s="1">
        <v>48</v>
      </c>
      <c r="N27" s="1"/>
      <c r="O27" s="1"/>
      <c r="P27" s="1"/>
      <c r="Q27" s="1"/>
      <c r="R27" s="1"/>
    </row>
    <row r="28" spans="1:18" ht="10.5" customHeight="1" x14ac:dyDescent="0.2">
      <c r="A28" s="3" t="s">
        <v>37</v>
      </c>
      <c r="B28" s="77" t="s">
        <v>15</v>
      </c>
      <c r="C28" s="140"/>
      <c r="D28" s="140"/>
      <c r="E28" s="140">
        <v>8</v>
      </c>
      <c r="F28" s="1">
        <f t="shared" si="7"/>
        <v>196</v>
      </c>
      <c r="G28" s="1">
        <v>36</v>
      </c>
      <c r="H28" s="13">
        <f>SUM(M28:R28)</f>
        <v>160</v>
      </c>
      <c r="I28" s="1">
        <v>160</v>
      </c>
      <c r="J28" s="1"/>
      <c r="K28" s="1"/>
      <c r="L28" s="1"/>
      <c r="M28" s="1">
        <v>32</v>
      </c>
      <c r="N28" s="1">
        <v>40</v>
      </c>
      <c r="O28" s="1">
        <v>22</v>
      </c>
      <c r="P28" s="1">
        <v>32</v>
      </c>
      <c r="Q28" s="1">
        <v>24</v>
      </c>
      <c r="R28" s="1">
        <v>10</v>
      </c>
    </row>
    <row r="29" spans="1:18" ht="10.5" customHeight="1" thickBot="1" x14ac:dyDescent="0.25">
      <c r="A29" s="7" t="s">
        <v>38</v>
      </c>
      <c r="B29" s="90" t="s">
        <v>21</v>
      </c>
      <c r="C29" s="141"/>
      <c r="D29" s="141"/>
      <c r="E29" s="144" t="s">
        <v>207</v>
      </c>
      <c r="F29" s="85">
        <f t="shared" si="7"/>
        <v>320</v>
      </c>
      <c r="G29" s="85">
        <v>160</v>
      </c>
      <c r="H29" s="86">
        <f>SUM(M29:R29)</f>
        <v>160</v>
      </c>
      <c r="I29" s="85">
        <v>148</v>
      </c>
      <c r="J29" s="85"/>
      <c r="K29" s="85"/>
      <c r="L29" s="85"/>
      <c r="M29" s="1">
        <v>32</v>
      </c>
      <c r="N29" s="1">
        <v>40</v>
      </c>
      <c r="O29" s="1">
        <v>22</v>
      </c>
      <c r="P29" s="1">
        <v>32</v>
      </c>
      <c r="Q29" s="1">
        <v>24</v>
      </c>
      <c r="R29" s="1">
        <v>10</v>
      </c>
    </row>
    <row r="30" spans="1:18" s="185" customFormat="1" ht="15.6" customHeight="1" x14ac:dyDescent="0.2">
      <c r="A30" s="186" t="s">
        <v>39</v>
      </c>
      <c r="B30" s="187" t="s">
        <v>22</v>
      </c>
      <c r="C30" s="188"/>
      <c r="D30" s="188"/>
      <c r="E30" s="188">
        <v>2</v>
      </c>
      <c r="F30" s="189">
        <f t="shared" ref="F30:M30" si="12">SUM(F31:F32)</f>
        <v>108</v>
      </c>
      <c r="G30" s="189">
        <f t="shared" si="12"/>
        <v>36</v>
      </c>
      <c r="H30" s="189">
        <f t="shared" si="12"/>
        <v>72</v>
      </c>
      <c r="I30" s="189">
        <f t="shared" si="12"/>
        <v>20</v>
      </c>
      <c r="J30" s="189">
        <f t="shared" si="12"/>
        <v>0</v>
      </c>
      <c r="K30" s="189">
        <f t="shared" si="12"/>
        <v>0</v>
      </c>
      <c r="L30" s="189">
        <f t="shared" si="12"/>
        <v>0</v>
      </c>
      <c r="M30" s="189">
        <f t="shared" si="12"/>
        <v>0</v>
      </c>
      <c r="N30" s="189">
        <f>SUM(N31:N32)</f>
        <v>72</v>
      </c>
      <c r="O30" s="189">
        <f>SUM(O31:O32)</f>
        <v>0</v>
      </c>
      <c r="P30" s="189">
        <f>SUM(P31:P32)</f>
        <v>0</v>
      </c>
      <c r="Q30" s="189">
        <f>SUM(Q31:Q32)</f>
        <v>0</v>
      </c>
      <c r="R30" s="189">
        <f>SUM(R31:R32)</f>
        <v>0</v>
      </c>
    </row>
    <row r="31" spans="1:18" s="9" customFormat="1" ht="9" customHeight="1" x14ac:dyDescent="0.2">
      <c r="A31" s="3" t="s">
        <v>40</v>
      </c>
      <c r="B31" s="125" t="s">
        <v>260</v>
      </c>
      <c r="C31" s="145"/>
      <c r="D31" s="145"/>
      <c r="E31" s="146">
        <v>4</v>
      </c>
      <c r="F31" s="1">
        <f t="shared" ref="F31:F50" si="13">G31+H31</f>
        <v>60</v>
      </c>
      <c r="G31" s="1">
        <v>20</v>
      </c>
      <c r="H31" s="1">
        <f>SUM(M31:R31)</f>
        <v>40</v>
      </c>
      <c r="I31" s="1">
        <v>20</v>
      </c>
      <c r="J31" s="1"/>
      <c r="K31" s="1"/>
      <c r="L31" s="1"/>
      <c r="M31" s="1"/>
      <c r="N31" s="1">
        <v>40</v>
      </c>
      <c r="O31" s="1"/>
      <c r="P31" s="13"/>
      <c r="Q31" s="13"/>
      <c r="R31" s="13"/>
    </row>
    <row r="32" spans="1:18" ht="9" customHeight="1" x14ac:dyDescent="0.2">
      <c r="A32" s="3" t="s">
        <v>259</v>
      </c>
      <c r="B32" s="65" t="s">
        <v>23</v>
      </c>
      <c r="C32" s="146"/>
      <c r="D32" s="146"/>
      <c r="E32" s="146">
        <v>4</v>
      </c>
      <c r="F32" s="1">
        <f t="shared" si="13"/>
        <v>48</v>
      </c>
      <c r="G32" s="1">
        <v>16</v>
      </c>
      <c r="H32" s="1">
        <f>SUM(M32:R32)</f>
        <v>32</v>
      </c>
      <c r="I32" s="1"/>
      <c r="J32" s="1"/>
      <c r="K32" s="1"/>
      <c r="L32" s="1"/>
      <c r="M32" s="1"/>
      <c r="N32" s="1">
        <v>32</v>
      </c>
      <c r="O32" s="1"/>
      <c r="P32" s="1"/>
      <c r="Q32" s="1"/>
      <c r="R32" s="1"/>
    </row>
    <row r="33" spans="1:19" s="185" customFormat="1" ht="10.5" customHeight="1" thickBot="1" x14ac:dyDescent="0.25">
      <c r="A33" s="190" t="s">
        <v>41</v>
      </c>
      <c r="B33" s="191" t="s">
        <v>24</v>
      </c>
      <c r="C33" s="192">
        <f>C34+C50</f>
        <v>15</v>
      </c>
      <c r="D33" s="192">
        <f>D34+D50</f>
        <v>2</v>
      </c>
      <c r="E33" s="192">
        <f>E34+E50</f>
        <v>21</v>
      </c>
      <c r="F33" s="193">
        <f t="shared" si="13"/>
        <v>4632</v>
      </c>
      <c r="G33" s="194">
        <f t="shared" ref="G33:R33" si="14">SUM(G34+G50)</f>
        <v>1196</v>
      </c>
      <c r="H33" s="194">
        <f t="shared" si="14"/>
        <v>3436</v>
      </c>
      <c r="I33" s="194">
        <f t="shared" si="14"/>
        <v>1184</v>
      </c>
      <c r="J33" s="194">
        <f t="shared" si="14"/>
        <v>50</v>
      </c>
      <c r="K33" s="194">
        <f t="shared" si="14"/>
        <v>0</v>
      </c>
      <c r="L33" s="194">
        <f t="shared" si="14"/>
        <v>0</v>
      </c>
      <c r="M33" s="194">
        <f t="shared" si="14"/>
        <v>464</v>
      </c>
      <c r="N33" s="194">
        <f t="shared" si="14"/>
        <v>712</v>
      </c>
      <c r="O33" s="194">
        <f t="shared" si="14"/>
        <v>484</v>
      </c>
      <c r="P33" s="194">
        <f t="shared" si="14"/>
        <v>800</v>
      </c>
      <c r="Q33" s="194">
        <f t="shared" si="14"/>
        <v>564</v>
      </c>
      <c r="R33" s="194">
        <f t="shared" si="14"/>
        <v>412</v>
      </c>
    </row>
    <row r="34" spans="1:19" s="200" customFormat="1" ht="11.25" customHeight="1" thickBot="1" x14ac:dyDescent="0.25">
      <c r="A34" s="195" t="s">
        <v>42</v>
      </c>
      <c r="B34" s="196" t="s">
        <v>25</v>
      </c>
      <c r="C34" s="197">
        <v>3</v>
      </c>
      <c r="D34" s="197">
        <v>2</v>
      </c>
      <c r="E34" s="197">
        <v>10</v>
      </c>
      <c r="F34" s="198">
        <f t="shared" si="13"/>
        <v>1236</v>
      </c>
      <c r="G34" s="199">
        <f>SUM(G35:G49)</f>
        <v>412</v>
      </c>
      <c r="H34" s="199">
        <f>SUM(H35:H49)</f>
        <v>824</v>
      </c>
      <c r="I34" s="199">
        <f>SUM(I35:I49)</f>
        <v>374</v>
      </c>
      <c r="J34" s="199">
        <f>SUM(J35:J43)</f>
        <v>0</v>
      </c>
      <c r="K34" s="199">
        <f>SUM(K35:K43)</f>
        <v>0</v>
      </c>
      <c r="L34" s="199">
        <f>SUM(L35:L43)</f>
        <v>0</v>
      </c>
      <c r="M34" s="199">
        <f t="shared" ref="M34:R34" si="15">SUM(M35:M49)</f>
        <v>240</v>
      </c>
      <c r="N34" s="199">
        <f t="shared" si="15"/>
        <v>216</v>
      </c>
      <c r="O34" s="199">
        <f t="shared" si="15"/>
        <v>30</v>
      </c>
      <c r="P34" s="199">
        <f>SUM(P35:P49)</f>
        <v>206</v>
      </c>
      <c r="Q34" s="199">
        <f>SUM(Q35:Q49)</f>
        <v>112</v>
      </c>
      <c r="R34" s="199">
        <f t="shared" si="15"/>
        <v>20</v>
      </c>
      <c r="S34" s="200">
        <f>SUM(M34:R34)</f>
        <v>824</v>
      </c>
    </row>
    <row r="35" spans="1:19" ht="9.75" customHeight="1" x14ac:dyDescent="0.2">
      <c r="A35" s="6" t="s">
        <v>43</v>
      </c>
      <c r="B35" s="125" t="s">
        <v>270</v>
      </c>
      <c r="C35" s="139">
        <v>4</v>
      </c>
      <c r="D35" s="139"/>
      <c r="E35" s="139"/>
      <c r="F35" s="44">
        <f t="shared" si="13"/>
        <v>132</v>
      </c>
      <c r="G35" s="44">
        <f>H35/2</f>
        <v>44</v>
      </c>
      <c r="H35" s="84">
        <f>SUM(K35:R35)</f>
        <v>88</v>
      </c>
      <c r="I35" s="44">
        <v>30</v>
      </c>
      <c r="J35" s="44"/>
      <c r="K35" s="44"/>
      <c r="L35" s="44"/>
      <c r="M35" s="44"/>
      <c r="N35" s="44">
        <v>88</v>
      </c>
      <c r="O35" s="44"/>
      <c r="P35" s="44"/>
      <c r="Q35" s="44"/>
      <c r="R35" s="44"/>
    </row>
    <row r="36" spans="1:19" ht="9.75" customHeight="1" x14ac:dyDescent="0.2">
      <c r="A36" s="3" t="s">
        <v>44</v>
      </c>
      <c r="B36" s="125" t="s">
        <v>80</v>
      </c>
      <c r="C36" s="146">
        <v>3</v>
      </c>
      <c r="D36" s="146"/>
      <c r="E36" s="146"/>
      <c r="F36" s="1">
        <f t="shared" si="13"/>
        <v>96</v>
      </c>
      <c r="G36" s="44">
        <f t="shared" ref="G36:G49" si="16">H36/2</f>
        <v>32</v>
      </c>
      <c r="H36" s="84">
        <f>SUM(K36:R36)</f>
        <v>64</v>
      </c>
      <c r="I36" s="1">
        <v>30</v>
      </c>
      <c r="J36" s="1"/>
      <c r="K36" s="79"/>
      <c r="L36" s="79"/>
      <c r="M36" s="1">
        <v>64</v>
      </c>
      <c r="N36" s="47"/>
      <c r="O36" s="1"/>
      <c r="P36" s="1"/>
      <c r="Q36" s="1"/>
      <c r="R36" s="1"/>
    </row>
    <row r="37" spans="1:19" ht="18" customHeight="1" x14ac:dyDescent="0.2">
      <c r="A37" s="3" t="s">
        <v>45</v>
      </c>
      <c r="B37" s="65" t="s">
        <v>269</v>
      </c>
      <c r="C37" s="140"/>
      <c r="D37" s="140"/>
      <c r="E37" s="140">
        <v>6</v>
      </c>
      <c r="F37" s="1">
        <f t="shared" si="13"/>
        <v>138</v>
      </c>
      <c r="G37" s="44">
        <f t="shared" si="16"/>
        <v>46</v>
      </c>
      <c r="H37" s="84">
        <f t="shared" ref="H37:H49" si="17">SUM(K37:R37)</f>
        <v>92</v>
      </c>
      <c r="I37" s="1">
        <v>42</v>
      </c>
      <c r="J37" s="1"/>
      <c r="K37" s="1"/>
      <c r="L37" s="1"/>
      <c r="M37" s="1"/>
      <c r="N37" s="1"/>
      <c r="O37" s="1">
        <v>30</v>
      </c>
      <c r="P37" s="1">
        <v>62</v>
      </c>
      <c r="Q37" s="1"/>
      <c r="R37" s="1"/>
    </row>
    <row r="38" spans="1:19" ht="9.75" customHeight="1" x14ac:dyDescent="0.2">
      <c r="A38" s="3" t="s">
        <v>46</v>
      </c>
      <c r="B38" s="125" t="s">
        <v>268</v>
      </c>
      <c r="C38" s="140"/>
      <c r="D38" s="140"/>
      <c r="E38" s="140">
        <v>3</v>
      </c>
      <c r="F38" s="1">
        <f t="shared" si="13"/>
        <v>72</v>
      </c>
      <c r="G38" s="44">
        <f t="shared" si="16"/>
        <v>24</v>
      </c>
      <c r="H38" s="84">
        <f t="shared" si="17"/>
        <v>48</v>
      </c>
      <c r="I38" s="1">
        <v>46</v>
      </c>
      <c r="J38" s="1"/>
      <c r="K38" s="79"/>
      <c r="L38" s="79"/>
      <c r="M38" s="1">
        <v>48</v>
      </c>
      <c r="N38" s="1"/>
      <c r="O38" s="1"/>
      <c r="P38" s="1"/>
      <c r="Q38" s="1"/>
      <c r="R38" s="1"/>
    </row>
    <row r="39" spans="1:19" ht="9.75" customHeight="1" x14ac:dyDescent="0.2">
      <c r="A39" s="3" t="s">
        <v>47</v>
      </c>
      <c r="B39" s="125" t="s">
        <v>267</v>
      </c>
      <c r="C39" s="146"/>
      <c r="D39" s="146"/>
      <c r="E39" s="146">
        <v>4</v>
      </c>
      <c r="F39" s="1">
        <f t="shared" si="13"/>
        <v>75</v>
      </c>
      <c r="G39" s="44">
        <f t="shared" si="16"/>
        <v>25</v>
      </c>
      <c r="H39" s="84">
        <f t="shared" si="17"/>
        <v>50</v>
      </c>
      <c r="I39" s="1">
        <v>24</v>
      </c>
      <c r="J39" s="1"/>
      <c r="K39" s="1"/>
      <c r="L39" s="79"/>
      <c r="N39" s="218">
        <v>50</v>
      </c>
      <c r="O39" s="1"/>
      <c r="P39" s="1"/>
      <c r="Q39" s="1"/>
      <c r="R39" s="1"/>
    </row>
    <row r="40" spans="1:19" ht="9" customHeight="1" x14ac:dyDescent="0.2">
      <c r="A40" s="3" t="s">
        <v>48</v>
      </c>
      <c r="B40" s="125" t="s">
        <v>266</v>
      </c>
      <c r="C40" s="146"/>
      <c r="D40" s="146"/>
      <c r="E40" s="146">
        <v>3</v>
      </c>
      <c r="F40" s="1">
        <f t="shared" si="13"/>
        <v>72</v>
      </c>
      <c r="G40" s="44">
        <f t="shared" si="16"/>
        <v>24</v>
      </c>
      <c r="H40" s="84">
        <f t="shared" si="17"/>
        <v>48</v>
      </c>
      <c r="I40" s="1">
        <v>24</v>
      </c>
      <c r="J40" s="1"/>
      <c r="K40" s="1"/>
      <c r="L40" s="1"/>
      <c r="M40" s="1">
        <v>48</v>
      </c>
      <c r="N40" s="79"/>
      <c r="O40" s="1"/>
      <c r="P40" s="1"/>
      <c r="Q40" s="1"/>
      <c r="R40" s="1"/>
    </row>
    <row r="41" spans="1:19" ht="9.75" customHeight="1" x14ac:dyDescent="0.2">
      <c r="A41" s="3" t="s">
        <v>49</v>
      </c>
      <c r="B41" s="125" t="s">
        <v>265</v>
      </c>
      <c r="C41" s="146"/>
      <c r="D41" s="146"/>
      <c r="E41" s="146">
        <v>3</v>
      </c>
      <c r="F41" s="1">
        <f t="shared" si="13"/>
        <v>48</v>
      </c>
      <c r="G41" s="44">
        <f t="shared" si="16"/>
        <v>16</v>
      </c>
      <c r="H41" s="84">
        <f t="shared" si="17"/>
        <v>32</v>
      </c>
      <c r="I41" s="1">
        <v>22</v>
      </c>
      <c r="J41" s="1"/>
      <c r="K41" s="1"/>
      <c r="L41" s="1"/>
      <c r="M41" s="1">
        <v>32</v>
      </c>
      <c r="N41" s="1"/>
      <c r="O41" s="1"/>
      <c r="P41" s="1"/>
      <c r="Q41" s="1"/>
      <c r="R41" s="1"/>
    </row>
    <row r="42" spans="1:19" ht="9" customHeight="1" x14ac:dyDescent="0.2">
      <c r="A42" s="3" t="s">
        <v>50</v>
      </c>
      <c r="B42" s="125" t="s">
        <v>264</v>
      </c>
      <c r="C42" s="146">
        <v>3</v>
      </c>
      <c r="D42" s="146"/>
      <c r="E42" s="146"/>
      <c r="F42" s="1">
        <f t="shared" si="13"/>
        <v>72</v>
      </c>
      <c r="G42" s="44">
        <f t="shared" si="16"/>
        <v>24</v>
      </c>
      <c r="H42" s="84">
        <f t="shared" si="17"/>
        <v>48</v>
      </c>
      <c r="I42" s="1">
        <v>34</v>
      </c>
      <c r="J42" s="1"/>
      <c r="K42" s="1"/>
      <c r="L42" s="1"/>
      <c r="M42" s="1">
        <v>48</v>
      </c>
      <c r="N42" s="1"/>
      <c r="O42" s="1"/>
      <c r="P42" s="1"/>
      <c r="Q42" s="1"/>
      <c r="R42" s="1"/>
    </row>
    <row r="43" spans="1:19" ht="10.5" customHeight="1" x14ac:dyDescent="0.2">
      <c r="A43" s="7" t="s">
        <v>51</v>
      </c>
      <c r="B43" s="125" t="s">
        <v>81</v>
      </c>
      <c r="C43" s="146"/>
      <c r="D43" s="146"/>
      <c r="E43" s="146">
        <v>4</v>
      </c>
      <c r="F43" s="1">
        <f t="shared" si="13"/>
        <v>66</v>
      </c>
      <c r="G43" s="44">
        <f t="shared" si="16"/>
        <v>22</v>
      </c>
      <c r="H43" s="84">
        <f t="shared" si="17"/>
        <v>44</v>
      </c>
      <c r="I43" s="1">
        <v>20</v>
      </c>
      <c r="J43" s="1"/>
      <c r="K43" s="1"/>
      <c r="L43" s="1"/>
      <c r="M43" s="1"/>
      <c r="N43" s="1">
        <v>44</v>
      </c>
      <c r="O43" s="1"/>
      <c r="P43" s="1"/>
      <c r="Q43" s="1"/>
      <c r="R43" s="1"/>
    </row>
    <row r="44" spans="1:19" ht="10.5" customHeight="1" x14ac:dyDescent="0.2">
      <c r="A44" s="7" t="s">
        <v>78</v>
      </c>
      <c r="B44" s="125" t="s">
        <v>214</v>
      </c>
      <c r="C44" s="146"/>
      <c r="D44" s="146"/>
      <c r="E44" s="146">
        <v>7</v>
      </c>
      <c r="F44" s="1">
        <f t="shared" si="13"/>
        <v>120</v>
      </c>
      <c r="G44" s="44">
        <f t="shared" si="16"/>
        <v>40</v>
      </c>
      <c r="H44" s="84">
        <f t="shared" si="17"/>
        <v>80</v>
      </c>
      <c r="I44" s="1">
        <v>30</v>
      </c>
      <c r="J44" s="1"/>
      <c r="K44" s="1"/>
      <c r="L44" s="1"/>
      <c r="M44" s="1"/>
      <c r="N44" s="1"/>
      <c r="O44" s="1"/>
      <c r="P44" s="1">
        <v>44</v>
      </c>
      <c r="Q44" s="225">
        <v>36</v>
      </c>
      <c r="R44" s="79"/>
    </row>
    <row r="45" spans="1:19" ht="10.5" customHeight="1" x14ac:dyDescent="0.2">
      <c r="A45" s="7" t="s">
        <v>79</v>
      </c>
      <c r="B45" s="125" t="s">
        <v>263</v>
      </c>
      <c r="C45" s="147"/>
      <c r="D45" s="147"/>
      <c r="E45" s="147">
        <v>8</v>
      </c>
      <c r="F45" s="1">
        <f t="shared" si="13"/>
        <v>72</v>
      </c>
      <c r="G45" s="44">
        <f t="shared" si="16"/>
        <v>24</v>
      </c>
      <c r="H45" s="84">
        <f t="shared" si="17"/>
        <v>48</v>
      </c>
      <c r="I45" s="116">
        <v>10</v>
      </c>
      <c r="J45" s="116"/>
      <c r="K45" s="116"/>
      <c r="L45" s="116"/>
      <c r="M45" s="116"/>
      <c r="N45" s="116"/>
      <c r="O45" s="116"/>
      <c r="P45" s="116"/>
      <c r="Q45" s="1">
        <v>28</v>
      </c>
      <c r="R45" s="1">
        <v>20</v>
      </c>
    </row>
    <row r="46" spans="1:19" ht="10.5" customHeight="1" x14ac:dyDescent="0.2">
      <c r="A46" s="7" t="s">
        <v>261</v>
      </c>
      <c r="B46" s="65" t="s">
        <v>26</v>
      </c>
      <c r="C46" s="147"/>
      <c r="D46" s="147"/>
      <c r="E46" s="147">
        <v>4</v>
      </c>
      <c r="F46" s="1">
        <f t="shared" si="13"/>
        <v>51</v>
      </c>
      <c r="G46" s="44">
        <f t="shared" si="16"/>
        <v>17</v>
      </c>
      <c r="H46" s="84">
        <f t="shared" si="17"/>
        <v>34</v>
      </c>
      <c r="I46" s="116">
        <v>6</v>
      </c>
      <c r="J46" s="116"/>
      <c r="K46" s="116"/>
      <c r="L46" s="116"/>
      <c r="M46" s="116"/>
      <c r="N46" s="116">
        <v>34</v>
      </c>
      <c r="O46" s="116"/>
      <c r="P46" s="116"/>
      <c r="Q46" s="116"/>
      <c r="R46" s="116"/>
    </row>
    <row r="47" spans="1:19" ht="10.5" customHeight="1" x14ac:dyDescent="0.2">
      <c r="A47" s="7" t="s">
        <v>262</v>
      </c>
      <c r="B47" s="71" t="s">
        <v>27</v>
      </c>
      <c r="C47" s="147"/>
      <c r="D47" s="147"/>
      <c r="E47" s="147">
        <v>6</v>
      </c>
      <c r="F47" s="1">
        <f>G47+H47</f>
        <v>102</v>
      </c>
      <c r="G47" s="44">
        <f t="shared" si="16"/>
        <v>34</v>
      </c>
      <c r="H47" s="84">
        <f t="shared" si="17"/>
        <v>68</v>
      </c>
      <c r="I47" s="116">
        <v>40</v>
      </c>
      <c r="J47" s="1"/>
      <c r="K47" s="1"/>
      <c r="L47" s="1"/>
      <c r="M47" s="1"/>
      <c r="N47" s="1"/>
      <c r="O47" s="1"/>
      <c r="P47" s="1">
        <v>68</v>
      </c>
      <c r="Q47" s="1"/>
      <c r="R47" s="1"/>
    </row>
    <row r="48" spans="1:19" ht="10.5" customHeight="1" x14ac:dyDescent="0.2">
      <c r="A48" s="7" t="s">
        <v>271</v>
      </c>
      <c r="B48" s="65" t="s">
        <v>322</v>
      </c>
      <c r="C48" s="146"/>
      <c r="D48" s="146">
        <v>7</v>
      </c>
      <c r="E48" s="147"/>
      <c r="F48" s="1">
        <f>G48+H48</f>
        <v>72</v>
      </c>
      <c r="G48" s="44">
        <f t="shared" si="16"/>
        <v>24</v>
      </c>
      <c r="H48" s="84">
        <f t="shared" si="17"/>
        <v>48</v>
      </c>
      <c r="I48" s="116">
        <v>12</v>
      </c>
      <c r="J48" s="1"/>
      <c r="K48" s="1"/>
      <c r="L48" s="1"/>
      <c r="M48" s="1"/>
      <c r="N48" s="1"/>
      <c r="O48" s="1"/>
      <c r="P48" s="1"/>
      <c r="Q48" s="1">
        <v>48</v>
      </c>
      <c r="R48" s="1"/>
    </row>
    <row r="49" spans="1:21" s="255" customFormat="1" ht="10.5" customHeight="1" thickBot="1" x14ac:dyDescent="0.25">
      <c r="A49" s="137" t="s">
        <v>320</v>
      </c>
      <c r="B49" s="262" t="s">
        <v>323</v>
      </c>
      <c r="C49" s="263"/>
      <c r="D49" s="264">
        <v>6</v>
      </c>
      <c r="E49" s="269"/>
      <c r="F49" s="261">
        <f>G49+H49</f>
        <v>48</v>
      </c>
      <c r="G49" s="265">
        <f t="shared" si="16"/>
        <v>16</v>
      </c>
      <c r="H49" s="266">
        <f t="shared" si="17"/>
        <v>32</v>
      </c>
      <c r="I49" s="267">
        <v>4</v>
      </c>
      <c r="J49" s="261"/>
      <c r="K49" s="261"/>
      <c r="L49" s="261"/>
      <c r="M49" s="261"/>
      <c r="N49" s="261"/>
      <c r="O49" s="261"/>
      <c r="P49" s="261">
        <v>32</v>
      </c>
      <c r="Q49" s="268"/>
      <c r="R49" s="261"/>
    </row>
    <row r="50" spans="1:21" s="200" customFormat="1" ht="12" customHeight="1" thickBot="1" x14ac:dyDescent="0.25">
      <c r="A50" s="234" t="s">
        <v>52</v>
      </c>
      <c r="B50" s="201" t="s">
        <v>28</v>
      </c>
      <c r="C50" s="201">
        <v>12</v>
      </c>
      <c r="D50" s="201">
        <v>0</v>
      </c>
      <c r="E50" s="201">
        <v>11</v>
      </c>
      <c r="F50" s="235">
        <f t="shared" si="13"/>
        <v>3396</v>
      </c>
      <c r="G50" s="236">
        <f>SUM(G51+G55+G64+G70+G74)</f>
        <v>784</v>
      </c>
      <c r="H50" s="236">
        <f>SUM(H51+H55+H64+H70+H74)</f>
        <v>2612</v>
      </c>
      <c r="I50" s="236">
        <f>SUM(I51+I55+I64+I70+I74)</f>
        <v>810</v>
      </c>
      <c r="J50" s="236">
        <f>SUM(J51+J55+J64+J70)</f>
        <v>50</v>
      </c>
      <c r="K50" s="236">
        <f>SUM(K51+K55+K64+K70)</f>
        <v>0</v>
      </c>
      <c r="L50" s="236">
        <f>SUM(L51+L55+L64+L70)</f>
        <v>0</v>
      </c>
      <c r="M50" s="236">
        <f t="shared" ref="M50:R50" si="18">SUM(M51+M55+M64+M70+M74)</f>
        <v>224</v>
      </c>
      <c r="N50" s="236">
        <f t="shared" si="18"/>
        <v>496</v>
      </c>
      <c r="O50" s="236">
        <f t="shared" si="18"/>
        <v>454</v>
      </c>
      <c r="P50" s="236">
        <f t="shared" si="18"/>
        <v>594</v>
      </c>
      <c r="Q50" s="236">
        <f t="shared" si="18"/>
        <v>452</v>
      </c>
      <c r="R50" s="236">
        <f t="shared" si="18"/>
        <v>392</v>
      </c>
    </row>
    <row r="51" spans="1:21" s="204" customFormat="1" ht="22.5" customHeight="1" thickBot="1" x14ac:dyDescent="0.25">
      <c r="A51" s="205" t="s">
        <v>53</v>
      </c>
      <c r="B51" s="202" t="s">
        <v>272</v>
      </c>
      <c r="C51" s="202">
        <v>8</v>
      </c>
      <c r="D51" s="202"/>
      <c r="E51" s="202"/>
      <c r="F51" s="203">
        <f t="shared" ref="F51:L51" si="19">SUM(F52:F54)</f>
        <v>621</v>
      </c>
      <c r="G51" s="203">
        <f t="shared" si="19"/>
        <v>123</v>
      </c>
      <c r="H51" s="203">
        <f t="shared" si="19"/>
        <v>498</v>
      </c>
      <c r="I51" s="203">
        <f t="shared" si="19"/>
        <v>146</v>
      </c>
      <c r="J51" s="203">
        <f t="shared" si="19"/>
        <v>0</v>
      </c>
      <c r="K51" s="203">
        <f t="shared" si="19"/>
        <v>0</v>
      </c>
      <c r="L51" s="203">
        <f t="shared" si="19"/>
        <v>0</v>
      </c>
      <c r="M51" s="203">
        <f>SUM(M52:M54)</f>
        <v>0</v>
      </c>
      <c r="N51" s="203">
        <f>SUM(N52:N54)</f>
        <v>0</v>
      </c>
      <c r="O51" s="203">
        <f>SUM(O52:O54)</f>
        <v>0</v>
      </c>
      <c r="P51" s="203">
        <f t="shared" ref="P51:Q51" si="20">SUM(P52:P54)</f>
        <v>148</v>
      </c>
      <c r="Q51" s="203">
        <f t="shared" si="20"/>
        <v>166</v>
      </c>
      <c r="R51" s="233">
        <f>SUM(R52:R54)</f>
        <v>184</v>
      </c>
    </row>
    <row r="52" spans="1:21" ht="11.25" customHeight="1" x14ac:dyDescent="0.2">
      <c r="A52" s="6" t="s">
        <v>54</v>
      </c>
      <c r="B52" s="91" t="s">
        <v>273</v>
      </c>
      <c r="C52" s="148">
        <v>8</v>
      </c>
      <c r="D52" s="148"/>
      <c r="E52" s="148"/>
      <c r="F52" s="44">
        <f>G52+H52</f>
        <v>369</v>
      </c>
      <c r="G52" s="44">
        <f>H52/2</f>
        <v>123</v>
      </c>
      <c r="H52" s="84">
        <f>SUM(L52:R52)</f>
        <v>246</v>
      </c>
      <c r="I52" s="44">
        <v>146</v>
      </c>
      <c r="J52" s="44"/>
      <c r="K52" s="44"/>
      <c r="L52" s="44"/>
      <c r="N52" s="44"/>
      <c r="O52" s="44"/>
      <c r="P52" s="44">
        <v>112</v>
      </c>
      <c r="Q52" s="44">
        <v>94</v>
      </c>
      <c r="R52" s="44">
        <v>40</v>
      </c>
    </row>
    <row r="53" spans="1:21" ht="10.5" customHeight="1" x14ac:dyDescent="0.2">
      <c r="A53" s="3" t="s">
        <v>55</v>
      </c>
      <c r="B53" s="77" t="s">
        <v>29</v>
      </c>
      <c r="C53" s="140"/>
      <c r="D53" s="140"/>
      <c r="E53" s="140">
        <v>7</v>
      </c>
      <c r="F53" s="1">
        <f>G53+H53</f>
        <v>108</v>
      </c>
      <c r="G53" s="1"/>
      <c r="H53" s="13">
        <f>SUM(L53:R53)</f>
        <v>108</v>
      </c>
      <c r="I53" s="1"/>
      <c r="J53" s="1"/>
      <c r="K53" s="1"/>
      <c r="L53" s="1"/>
      <c r="M53" s="107"/>
      <c r="N53" s="107"/>
      <c r="O53" s="107"/>
      <c r="P53" s="107">
        <v>36</v>
      </c>
      <c r="Q53" s="107">
        <v>72</v>
      </c>
      <c r="R53" s="107"/>
    </row>
    <row r="54" spans="1:21" ht="10.5" customHeight="1" thickBot="1" x14ac:dyDescent="0.25">
      <c r="A54" s="130" t="s">
        <v>182</v>
      </c>
      <c r="B54" s="128" t="s">
        <v>31</v>
      </c>
      <c r="C54" s="149"/>
      <c r="D54" s="149"/>
      <c r="E54" s="149">
        <v>8</v>
      </c>
      <c r="F54" s="116">
        <f>G54+H54</f>
        <v>144</v>
      </c>
      <c r="G54" s="230"/>
      <c r="H54" s="227">
        <f>SUM(L54:R54)</f>
        <v>144</v>
      </c>
      <c r="I54" s="230"/>
      <c r="J54" s="230"/>
      <c r="K54" s="230"/>
      <c r="L54" s="230"/>
      <c r="M54" s="231"/>
      <c r="N54" s="232"/>
      <c r="O54" s="231"/>
      <c r="P54" s="232"/>
      <c r="Q54" s="232"/>
      <c r="R54" s="232">
        <v>144</v>
      </c>
      <c r="T54">
        <f>H52+H56+H57+H58+H59+H65+H66+H71+H75</f>
        <v>1568</v>
      </c>
    </row>
    <row r="55" spans="1:21" s="204" customFormat="1" ht="24.75" customHeight="1" thickBot="1" x14ac:dyDescent="0.25">
      <c r="A55" s="205" t="s">
        <v>56</v>
      </c>
      <c r="B55" s="202" t="s">
        <v>274</v>
      </c>
      <c r="C55" s="202">
        <v>6</v>
      </c>
      <c r="D55" s="202"/>
      <c r="E55" s="202"/>
      <c r="F55" s="203">
        <f t="shared" ref="F55:Q55" si="21">SUM(F56:F63)</f>
        <v>1713</v>
      </c>
      <c r="G55" s="203">
        <f t="shared" si="21"/>
        <v>415</v>
      </c>
      <c r="H55" s="203">
        <f t="shared" si="21"/>
        <v>1298</v>
      </c>
      <c r="I55" s="203">
        <f>SUM(I56:I63)</f>
        <v>390</v>
      </c>
      <c r="J55" s="203">
        <f t="shared" si="21"/>
        <v>0</v>
      </c>
      <c r="K55" s="203">
        <f t="shared" si="21"/>
        <v>0</v>
      </c>
      <c r="L55" s="203">
        <f t="shared" si="21"/>
        <v>0</v>
      </c>
      <c r="M55" s="203">
        <f t="shared" si="21"/>
        <v>224</v>
      </c>
      <c r="N55" s="203">
        <f t="shared" si="21"/>
        <v>420</v>
      </c>
      <c r="O55" s="203">
        <f t="shared" si="21"/>
        <v>240</v>
      </c>
      <c r="P55" s="203">
        <f t="shared" si="21"/>
        <v>414</v>
      </c>
      <c r="Q55" s="203">
        <f t="shared" si="21"/>
        <v>0</v>
      </c>
      <c r="R55" s="233">
        <f>SUM(R56:R63)</f>
        <v>0</v>
      </c>
    </row>
    <row r="56" spans="1:21" ht="9" customHeight="1" x14ac:dyDescent="0.2">
      <c r="A56" s="6" t="s">
        <v>57</v>
      </c>
      <c r="B56" s="123" t="s">
        <v>275</v>
      </c>
      <c r="C56" s="148">
        <v>3</v>
      </c>
      <c r="D56" s="148"/>
      <c r="E56" s="148"/>
      <c r="F56" s="44">
        <f t="shared" ref="F56:F63" si="22">G56+H56</f>
        <v>228</v>
      </c>
      <c r="G56" s="44">
        <f>H56/2</f>
        <v>76</v>
      </c>
      <c r="H56" s="84">
        <f t="shared" ref="H56:H63" si="23">SUM(M56:R56)</f>
        <v>152</v>
      </c>
      <c r="I56" s="44">
        <v>70</v>
      </c>
      <c r="J56" s="44"/>
      <c r="K56" s="44"/>
      <c r="L56" s="44"/>
      <c r="M56" s="44">
        <v>152</v>
      </c>
      <c r="N56" s="44"/>
      <c r="O56" s="226"/>
      <c r="P56" s="226"/>
      <c r="Q56" s="44"/>
      <c r="R56" s="44"/>
      <c r="U56">
        <f>H25+H30+T54+H34</f>
        <v>2880</v>
      </c>
    </row>
    <row r="57" spans="1:21" ht="9" customHeight="1" x14ac:dyDescent="0.2">
      <c r="A57" s="6" t="s">
        <v>277</v>
      </c>
      <c r="B57" s="65" t="s">
        <v>276</v>
      </c>
      <c r="C57" s="146">
        <v>6</v>
      </c>
      <c r="D57" s="146"/>
      <c r="E57" s="146"/>
      <c r="F57" s="1">
        <f t="shared" si="22"/>
        <v>132</v>
      </c>
      <c r="G57" s="1">
        <f>H57/2</f>
        <v>44</v>
      </c>
      <c r="H57" s="13">
        <f t="shared" si="23"/>
        <v>88</v>
      </c>
      <c r="I57" s="1">
        <v>40</v>
      </c>
      <c r="J57" s="1"/>
      <c r="K57" s="1"/>
      <c r="L57" s="1"/>
      <c r="M57" s="1"/>
      <c r="N57" s="1"/>
      <c r="O57" s="1"/>
      <c r="P57" s="1">
        <v>88</v>
      </c>
      <c r="Q57" s="1"/>
      <c r="R57" s="1"/>
    </row>
    <row r="58" spans="1:21" ht="9" customHeight="1" x14ac:dyDescent="0.2">
      <c r="A58" s="6" t="s">
        <v>324</v>
      </c>
      <c r="B58" s="219" t="s">
        <v>325</v>
      </c>
      <c r="C58" s="146">
        <v>6</v>
      </c>
      <c r="D58" s="146"/>
      <c r="E58" s="146"/>
      <c r="F58" s="1">
        <f t="shared" si="22"/>
        <v>534</v>
      </c>
      <c r="G58" s="1">
        <f>H58/2</f>
        <v>178</v>
      </c>
      <c r="H58" s="13">
        <f t="shared" si="23"/>
        <v>356</v>
      </c>
      <c r="I58" s="1">
        <v>170</v>
      </c>
      <c r="J58" s="1"/>
      <c r="K58" s="1"/>
      <c r="L58" s="1"/>
      <c r="M58" s="1">
        <v>72</v>
      </c>
      <c r="N58" s="1">
        <v>144</v>
      </c>
      <c r="O58" s="1">
        <v>66</v>
      </c>
      <c r="P58" s="1">
        <v>74</v>
      </c>
      <c r="Q58" s="1"/>
      <c r="R58" s="1"/>
    </row>
    <row r="59" spans="1:21" ht="9" customHeight="1" x14ac:dyDescent="0.2">
      <c r="A59" s="6" t="s">
        <v>326</v>
      </c>
      <c r="B59" s="219" t="s">
        <v>327</v>
      </c>
      <c r="C59" s="146">
        <v>5</v>
      </c>
      <c r="D59" s="146"/>
      <c r="E59" s="146"/>
      <c r="F59" s="1">
        <f t="shared" si="22"/>
        <v>351</v>
      </c>
      <c r="G59" s="1">
        <f>H59/2</f>
        <v>117</v>
      </c>
      <c r="H59" s="13">
        <f t="shared" si="23"/>
        <v>234</v>
      </c>
      <c r="I59" s="1">
        <v>110</v>
      </c>
      <c r="J59" s="1"/>
      <c r="K59" s="1"/>
      <c r="L59" s="1"/>
      <c r="M59" s="1"/>
      <c r="N59" s="1">
        <v>168</v>
      </c>
      <c r="O59" s="1">
        <v>66</v>
      </c>
      <c r="P59" s="1"/>
      <c r="Q59" s="1"/>
      <c r="R59" s="1"/>
    </row>
    <row r="60" spans="1:21" ht="9" customHeight="1" x14ac:dyDescent="0.2">
      <c r="A60" s="8" t="s">
        <v>284</v>
      </c>
      <c r="B60" s="77" t="s">
        <v>29</v>
      </c>
      <c r="C60" s="140"/>
      <c r="D60" s="140"/>
      <c r="E60" s="140">
        <v>6</v>
      </c>
      <c r="F60" s="1">
        <f t="shared" si="22"/>
        <v>36</v>
      </c>
      <c r="G60" s="1"/>
      <c r="H60" s="13">
        <f t="shared" si="23"/>
        <v>36</v>
      </c>
      <c r="I60" s="1"/>
      <c r="J60" s="1"/>
      <c r="K60" s="1"/>
      <c r="L60" s="1"/>
      <c r="M60" s="107"/>
      <c r="N60" s="107"/>
      <c r="O60" s="107"/>
      <c r="P60" s="107">
        <v>36</v>
      </c>
      <c r="Q60" s="107"/>
      <c r="R60" s="107"/>
    </row>
    <row r="61" spans="1:21" ht="9" customHeight="1" x14ac:dyDescent="0.2">
      <c r="A61" s="8" t="s">
        <v>285</v>
      </c>
      <c r="B61" s="77" t="s">
        <v>29</v>
      </c>
      <c r="C61" s="149"/>
      <c r="D61" s="149"/>
      <c r="E61" s="149"/>
      <c r="F61" s="1">
        <f t="shared" si="22"/>
        <v>36</v>
      </c>
      <c r="G61" s="116"/>
      <c r="H61" s="13">
        <f t="shared" si="23"/>
        <v>36</v>
      </c>
      <c r="I61" s="116"/>
      <c r="J61" s="116"/>
      <c r="K61" s="116"/>
      <c r="L61" s="116"/>
      <c r="M61" s="129"/>
      <c r="N61" s="129"/>
      <c r="O61" s="129"/>
      <c r="P61" s="129">
        <v>36</v>
      </c>
      <c r="Q61" s="129"/>
      <c r="R61" s="129"/>
    </row>
    <row r="62" spans="1:21" ht="9" customHeight="1" x14ac:dyDescent="0.2">
      <c r="A62" s="8" t="s">
        <v>329</v>
      </c>
      <c r="B62" s="77" t="s">
        <v>29</v>
      </c>
      <c r="C62" s="149"/>
      <c r="D62" s="149"/>
      <c r="E62" s="149"/>
      <c r="F62" s="1">
        <f t="shared" si="22"/>
        <v>108</v>
      </c>
      <c r="G62" s="116"/>
      <c r="H62" s="13">
        <f t="shared" si="23"/>
        <v>108</v>
      </c>
      <c r="I62" s="116"/>
      <c r="J62" s="116"/>
      <c r="K62" s="116"/>
      <c r="L62" s="116"/>
      <c r="M62" s="129"/>
      <c r="N62" s="129">
        <v>108</v>
      </c>
      <c r="O62" s="129"/>
      <c r="P62" s="129"/>
      <c r="Q62" s="129"/>
      <c r="R62" s="129"/>
    </row>
    <row r="63" spans="1:21" ht="9" customHeight="1" thickBot="1" x14ac:dyDescent="0.25">
      <c r="A63" s="130" t="s">
        <v>58</v>
      </c>
      <c r="B63" s="128" t="s">
        <v>31</v>
      </c>
      <c r="C63" s="149"/>
      <c r="D63" s="149"/>
      <c r="E63" s="149">
        <v>6</v>
      </c>
      <c r="F63" s="116">
        <f t="shared" si="22"/>
        <v>288</v>
      </c>
      <c r="G63" s="116"/>
      <c r="H63" s="227">
        <f t="shared" si="23"/>
        <v>288</v>
      </c>
      <c r="I63" s="116"/>
      <c r="J63" s="116"/>
      <c r="K63" s="116"/>
      <c r="L63" s="116"/>
      <c r="M63" s="232"/>
      <c r="N63" s="232"/>
      <c r="O63" s="232">
        <v>108</v>
      </c>
      <c r="P63" s="232">
        <v>180</v>
      </c>
      <c r="Q63" s="232"/>
      <c r="R63" s="232"/>
    </row>
    <row r="64" spans="1:21" s="204" customFormat="1" ht="24.75" customHeight="1" thickBot="1" x14ac:dyDescent="0.25">
      <c r="A64" s="237" t="s">
        <v>59</v>
      </c>
      <c r="B64" s="202" t="s">
        <v>278</v>
      </c>
      <c r="C64" s="202">
        <v>8</v>
      </c>
      <c r="D64" s="202"/>
      <c r="E64" s="202"/>
      <c r="F64" s="203">
        <f t="shared" ref="F64:Q64" si="24">SUM(F65:F69)</f>
        <v>585</v>
      </c>
      <c r="G64" s="203">
        <f t="shared" si="24"/>
        <v>159</v>
      </c>
      <c r="H64" s="203">
        <f t="shared" si="24"/>
        <v>462</v>
      </c>
      <c r="I64" s="203">
        <f t="shared" si="24"/>
        <v>170</v>
      </c>
      <c r="J64" s="203">
        <f t="shared" si="24"/>
        <v>50</v>
      </c>
      <c r="K64" s="203">
        <f t="shared" si="24"/>
        <v>0</v>
      </c>
      <c r="L64" s="203">
        <f t="shared" si="24"/>
        <v>0</v>
      </c>
      <c r="M64" s="203">
        <f t="shared" si="24"/>
        <v>0</v>
      </c>
      <c r="N64" s="203">
        <f t="shared" si="24"/>
        <v>0</v>
      </c>
      <c r="O64" s="203">
        <f t="shared" si="24"/>
        <v>84</v>
      </c>
      <c r="P64" s="203">
        <f t="shared" si="24"/>
        <v>32</v>
      </c>
      <c r="Q64" s="203">
        <f t="shared" si="24"/>
        <v>214</v>
      </c>
      <c r="R64" s="233">
        <f>SUM(R65:R69)</f>
        <v>132</v>
      </c>
    </row>
    <row r="65" spans="1:22" ht="21.75" customHeight="1" x14ac:dyDescent="0.2">
      <c r="A65" s="45" t="s">
        <v>60</v>
      </c>
      <c r="B65" s="91" t="s">
        <v>279</v>
      </c>
      <c r="C65" s="148">
        <v>7</v>
      </c>
      <c r="D65" s="148"/>
      <c r="E65" s="148"/>
      <c r="F65" s="44">
        <f>G65+H65</f>
        <v>279</v>
      </c>
      <c r="G65" s="44">
        <f>H65/2</f>
        <v>93</v>
      </c>
      <c r="H65" s="44">
        <f>SUM(L65:R65)</f>
        <v>186</v>
      </c>
      <c r="I65" s="44">
        <v>100</v>
      </c>
      <c r="J65" s="44">
        <v>30</v>
      </c>
      <c r="K65" s="44"/>
      <c r="L65" s="44"/>
      <c r="M65" s="44"/>
      <c r="N65" s="15"/>
      <c r="O65" s="15">
        <v>84</v>
      </c>
      <c r="P65" s="15">
        <v>32</v>
      </c>
      <c r="Q65" s="15">
        <v>70</v>
      </c>
      <c r="R65" s="15"/>
    </row>
    <row r="66" spans="1:22" ht="22.5" customHeight="1" x14ac:dyDescent="0.2">
      <c r="A66" s="8" t="s">
        <v>280</v>
      </c>
      <c r="B66" s="65" t="s">
        <v>281</v>
      </c>
      <c r="C66" s="148">
        <v>8</v>
      </c>
      <c r="D66" s="148"/>
      <c r="E66" s="148"/>
      <c r="F66" s="44">
        <f>G66+H66</f>
        <v>198</v>
      </c>
      <c r="G66" s="44">
        <f>H66/2</f>
        <v>66</v>
      </c>
      <c r="H66" s="44">
        <f>SUM(L66:R66)</f>
        <v>132</v>
      </c>
      <c r="I66" s="44">
        <v>70</v>
      </c>
      <c r="J66" s="44">
        <v>20</v>
      </c>
      <c r="K66" s="44"/>
      <c r="L66" s="44"/>
      <c r="M66" s="44"/>
      <c r="N66" s="133"/>
      <c r="O66" s="133"/>
      <c r="P66" s="133"/>
      <c r="Q66" s="134">
        <v>72</v>
      </c>
      <c r="R66" s="134">
        <v>60</v>
      </c>
    </row>
    <row r="67" spans="1:22" ht="9" customHeight="1" x14ac:dyDescent="0.2">
      <c r="A67" s="8" t="s">
        <v>286</v>
      </c>
      <c r="B67" s="120" t="s">
        <v>29</v>
      </c>
      <c r="C67" s="148"/>
      <c r="D67" s="148"/>
      <c r="E67" s="148">
        <v>7</v>
      </c>
      <c r="F67" s="44">
        <f>G67+H67</f>
        <v>36</v>
      </c>
      <c r="G67" s="44"/>
      <c r="H67" s="44">
        <f>SUM(L67:R67)</f>
        <v>36</v>
      </c>
      <c r="I67" s="44"/>
      <c r="J67" s="44"/>
      <c r="K67" s="44"/>
      <c r="L67" s="44"/>
      <c r="M67" s="126"/>
      <c r="N67" s="126"/>
      <c r="O67" s="126"/>
      <c r="P67" s="135"/>
      <c r="Q67" s="135">
        <v>36</v>
      </c>
      <c r="R67" s="135"/>
    </row>
    <row r="68" spans="1:22" ht="9" customHeight="1" x14ac:dyDescent="0.2">
      <c r="A68" s="8" t="s">
        <v>287</v>
      </c>
      <c r="B68" s="120" t="s">
        <v>29</v>
      </c>
      <c r="C68" s="148"/>
      <c r="D68" s="148"/>
      <c r="E68" s="148"/>
      <c r="F68" s="44"/>
      <c r="G68" s="44"/>
      <c r="H68" s="44">
        <f>SUM(L68:R68)</f>
        <v>36</v>
      </c>
      <c r="I68" s="44"/>
      <c r="J68" s="44"/>
      <c r="K68" s="44"/>
      <c r="L68" s="44"/>
      <c r="M68" s="126"/>
      <c r="N68" s="126"/>
      <c r="O68" s="126"/>
      <c r="P68" s="126"/>
      <c r="Q68" s="127">
        <v>36</v>
      </c>
      <c r="R68" s="126"/>
    </row>
    <row r="69" spans="1:22" ht="10.5" customHeight="1" thickBot="1" x14ac:dyDescent="0.25">
      <c r="A69" s="8" t="s">
        <v>258</v>
      </c>
      <c r="B69" s="120" t="s">
        <v>31</v>
      </c>
      <c r="C69" s="140"/>
      <c r="D69" s="140"/>
      <c r="E69" s="140">
        <v>8</v>
      </c>
      <c r="F69" s="44">
        <f>G69+H69</f>
        <v>72</v>
      </c>
      <c r="G69" s="1"/>
      <c r="H69" s="44">
        <f>SUM(L69:R69)</f>
        <v>72</v>
      </c>
      <c r="I69" s="1"/>
      <c r="J69" s="1"/>
      <c r="K69" s="1"/>
      <c r="L69" s="1"/>
      <c r="M69" s="108"/>
      <c r="N69" s="108"/>
      <c r="O69" s="108"/>
      <c r="P69" s="108"/>
      <c r="Q69" s="108"/>
      <c r="R69" s="108">
        <v>72</v>
      </c>
    </row>
    <row r="70" spans="1:22" s="204" customFormat="1" ht="22.5" customHeight="1" thickBot="1" x14ac:dyDescent="0.25">
      <c r="A70" s="205" t="s">
        <v>61</v>
      </c>
      <c r="B70" s="206" t="s">
        <v>282</v>
      </c>
      <c r="C70" s="206">
        <v>8</v>
      </c>
      <c r="D70" s="206"/>
      <c r="E70" s="206"/>
      <c r="F70" s="207">
        <f t="shared" ref="F70:Q70" si="25">SUM(F71:F73)</f>
        <v>186</v>
      </c>
      <c r="G70" s="207">
        <f t="shared" si="25"/>
        <v>38</v>
      </c>
      <c r="H70" s="207">
        <f t="shared" si="25"/>
        <v>148</v>
      </c>
      <c r="I70" s="207">
        <f t="shared" si="25"/>
        <v>32</v>
      </c>
      <c r="J70" s="207">
        <f t="shared" si="25"/>
        <v>0</v>
      </c>
      <c r="K70" s="207">
        <f t="shared" si="25"/>
        <v>0</v>
      </c>
      <c r="L70" s="207">
        <f t="shared" si="25"/>
        <v>0</v>
      </c>
      <c r="M70" s="208">
        <f t="shared" si="25"/>
        <v>0</v>
      </c>
      <c r="N70" s="208">
        <f t="shared" si="25"/>
        <v>0</v>
      </c>
      <c r="O70" s="208">
        <f t="shared" si="25"/>
        <v>0</v>
      </c>
      <c r="P70" s="208">
        <f t="shared" si="25"/>
        <v>0</v>
      </c>
      <c r="Q70" s="208">
        <f t="shared" si="25"/>
        <v>72</v>
      </c>
      <c r="R70" s="208">
        <f>SUM(R71:R73)</f>
        <v>76</v>
      </c>
    </row>
    <row r="71" spans="1:22" s="9" customFormat="1" ht="11.25" customHeight="1" x14ac:dyDescent="0.2">
      <c r="A71" s="6" t="s">
        <v>82</v>
      </c>
      <c r="B71" s="91" t="s">
        <v>283</v>
      </c>
      <c r="C71" s="148"/>
      <c r="D71" s="148"/>
      <c r="E71" s="148">
        <v>8</v>
      </c>
      <c r="F71" s="1">
        <f>G71+H71</f>
        <v>114</v>
      </c>
      <c r="G71" s="1">
        <f>H71/2</f>
        <v>38</v>
      </c>
      <c r="H71" s="1">
        <f>SUM(M71:R71)</f>
        <v>76</v>
      </c>
      <c r="I71" s="1">
        <v>32</v>
      </c>
      <c r="J71" s="13"/>
      <c r="K71" s="13"/>
      <c r="L71" s="13"/>
      <c r="M71" s="13"/>
      <c r="N71" s="131"/>
      <c r="O71" s="131"/>
      <c r="P71" s="131"/>
      <c r="Q71" s="222">
        <v>36</v>
      </c>
      <c r="R71" s="222">
        <v>40</v>
      </c>
    </row>
    <row r="72" spans="1:22" s="9" customFormat="1" ht="11.25" customHeight="1" x14ac:dyDescent="0.2">
      <c r="A72" s="6" t="s">
        <v>183</v>
      </c>
      <c r="B72" s="77" t="s">
        <v>29</v>
      </c>
      <c r="C72" s="140"/>
      <c r="D72" s="140"/>
      <c r="E72" s="140">
        <v>7</v>
      </c>
      <c r="F72" s="1">
        <f>G72+H72</f>
        <v>36</v>
      </c>
      <c r="G72" s="13"/>
      <c r="H72" s="1">
        <f>SUM(M72:R72)</f>
        <v>36</v>
      </c>
      <c r="I72" s="13"/>
      <c r="J72" s="13"/>
      <c r="K72" s="13"/>
      <c r="L72" s="13"/>
      <c r="M72" s="105"/>
      <c r="N72" s="105"/>
      <c r="O72" s="105"/>
      <c r="P72" s="105"/>
      <c r="Q72" s="106">
        <v>36</v>
      </c>
      <c r="R72" s="106"/>
    </row>
    <row r="73" spans="1:22" s="9" customFormat="1" ht="12" customHeight="1" thickBot="1" x14ac:dyDescent="0.25">
      <c r="A73" s="6" t="s">
        <v>183</v>
      </c>
      <c r="B73" s="90" t="s">
        <v>31</v>
      </c>
      <c r="C73" s="141"/>
      <c r="D73" s="141"/>
      <c r="E73" s="141">
        <v>8</v>
      </c>
      <c r="F73" s="93">
        <f>G73+H73</f>
        <v>36</v>
      </c>
      <c r="G73" s="94"/>
      <c r="H73" s="93">
        <f>SUM(M73:R73)</f>
        <v>36</v>
      </c>
      <c r="I73" s="94"/>
      <c r="J73" s="94"/>
      <c r="K73" s="94"/>
      <c r="L73" s="94"/>
      <c r="M73" s="109"/>
      <c r="N73" s="132"/>
      <c r="O73" s="132"/>
      <c r="P73" s="132"/>
      <c r="Q73" s="132"/>
      <c r="R73" s="108">
        <v>36</v>
      </c>
    </row>
    <row r="74" spans="1:22" s="204" customFormat="1" ht="21.75" customHeight="1" thickBot="1" x14ac:dyDescent="0.25">
      <c r="A74" s="205" t="s">
        <v>84</v>
      </c>
      <c r="B74" s="209" t="s">
        <v>87</v>
      </c>
      <c r="C74" s="202">
        <v>5</v>
      </c>
      <c r="D74" s="202"/>
      <c r="E74" s="202"/>
      <c r="F74" s="210">
        <f t="shared" ref="F74:R74" si="26">SUM(F75:F77)</f>
        <v>255</v>
      </c>
      <c r="G74" s="210">
        <f t="shared" si="26"/>
        <v>49</v>
      </c>
      <c r="H74" s="210">
        <f t="shared" si="26"/>
        <v>206</v>
      </c>
      <c r="I74" s="210">
        <f t="shared" si="26"/>
        <v>72</v>
      </c>
      <c r="J74" s="210">
        <f t="shared" si="26"/>
        <v>0</v>
      </c>
      <c r="K74" s="210">
        <f t="shared" si="26"/>
        <v>0</v>
      </c>
      <c r="L74" s="210">
        <f t="shared" si="26"/>
        <v>0</v>
      </c>
      <c r="M74" s="210">
        <f t="shared" si="26"/>
        <v>0</v>
      </c>
      <c r="N74" s="210">
        <f t="shared" si="26"/>
        <v>76</v>
      </c>
      <c r="O74" s="210">
        <f t="shared" si="26"/>
        <v>130</v>
      </c>
      <c r="P74" s="210">
        <f t="shared" si="26"/>
        <v>0</v>
      </c>
      <c r="Q74" s="210">
        <f t="shared" si="26"/>
        <v>0</v>
      </c>
      <c r="R74" s="210">
        <f t="shared" si="26"/>
        <v>0</v>
      </c>
    </row>
    <row r="75" spans="1:22" s="9" customFormat="1" ht="21" customHeight="1" x14ac:dyDescent="0.2">
      <c r="A75" s="6" t="s">
        <v>85</v>
      </c>
      <c r="B75" s="69" t="s">
        <v>328</v>
      </c>
      <c r="C75" s="148"/>
      <c r="D75" s="148"/>
      <c r="E75" s="148">
        <v>5</v>
      </c>
      <c r="F75" s="44">
        <f>G75+H75</f>
        <v>147</v>
      </c>
      <c r="G75" s="15">
        <f>H75/2</f>
        <v>49</v>
      </c>
      <c r="H75" s="1">
        <f>SUM(M75:R75)</f>
        <v>98</v>
      </c>
      <c r="I75" s="15">
        <v>72</v>
      </c>
      <c r="J75" s="14"/>
      <c r="K75" s="14"/>
      <c r="L75" s="14"/>
      <c r="M75" s="14"/>
      <c r="N75" s="15">
        <v>40</v>
      </c>
      <c r="O75" s="15">
        <v>58</v>
      </c>
      <c r="P75" s="14"/>
      <c r="Q75" s="14"/>
      <c r="R75" s="14"/>
      <c r="V75" s="136"/>
    </row>
    <row r="76" spans="1:22" s="9" customFormat="1" ht="11.25" customHeight="1" x14ac:dyDescent="0.2">
      <c r="A76" s="6" t="s">
        <v>83</v>
      </c>
      <c r="B76" s="78" t="s">
        <v>29</v>
      </c>
      <c r="C76" s="140"/>
      <c r="D76" s="140"/>
      <c r="E76" s="148">
        <v>5</v>
      </c>
      <c r="F76" s="1">
        <f>G76+H76</f>
        <v>72</v>
      </c>
      <c r="G76" s="14"/>
      <c r="H76" s="1">
        <f>SUM(M76:R76)</f>
        <v>72</v>
      </c>
      <c r="I76" s="14"/>
      <c r="J76" s="14"/>
      <c r="K76" s="14"/>
      <c r="L76" s="14"/>
      <c r="M76" s="105"/>
      <c r="N76" s="223">
        <v>36</v>
      </c>
      <c r="O76" s="223">
        <v>36</v>
      </c>
      <c r="P76" s="106"/>
      <c r="Q76" s="105"/>
      <c r="R76" s="105"/>
    </row>
    <row r="77" spans="1:22" s="9" customFormat="1" ht="11.25" customHeight="1" x14ac:dyDescent="0.2">
      <c r="A77" s="6" t="s">
        <v>86</v>
      </c>
      <c r="B77" s="78" t="s">
        <v>30</v>
      </c>
      <c r="C77" s="149"/>
      <c r="D77" s="149"/>
      <c r="E77" s="149"/>
      <c r="F77" s="1">
        <f>G77+H77</f>
        <v>36</v>
      </c>
      <c r="G77" s="14"/>
      <c r="H77" s="1">
        <f>SUM(M77:R77)</f>
        <v>36</v>
      </c>
      <c r="I77" s="14"/>
      <c r="J77" s="14"/>
      <c r="K77" s="14"/>
      <c r="L77" s="14"/>
      <c r="M77" s="110"/>
      <c r="N77" s="224"/>
      <c r="O77" s="224">
        <v>36</v>
      </c>
      <c r="P77" s="111"/>
      <c r="Q77" s="110"/>
      <c r="R77" s="110"/>
    </row>
    <row r="78" spans="1:22" s="215" customFormat="1" ht="11.25" customHeight="1" x14ac:dyDescent="0.2">
      <c r="A78" s="211"/>
      <c r="B78" s="212" t="s">
        <v>172</v>
      </c>
      <c r="C78" s="213">
        <f>C33+C25+C7+C30</f>
        <v>18</v>
      </c>
      <c r="D78" s="213">
        <f>D33+D25+D7+D30</f>
        <v>2</v>
      </c>
      <c r="E78" s="213">
        <f>E33+E25+E7+E30</f>
        <v>36</v>
      </c>
      <c r="F78" s="213">
        <f>G78+H78</f>
        <v>6426</v>
      </c>
      <c r="G78" s="214">
        <f>G79</f>
        <v>2142</v>
      </c>
      <c r="H78" s="213">
        <f>SUM(K78:R78)</f>
        <v>4284</v>
      </c>
      <c r="I78" s="214">
        <f>I79</f>
        <v>1869</v>
      </c>
      <c r="J78" s="214">
        <f>J79</f>
        <v>50</v>
      </c>
      <c r="K78" s="214">
        <f t="shared" ref="K78:Q78" si="27">K82</f>
        <v>612</v>
      </c>
      <c r="L78" s="214">
        <f t="shared" si="27"/>
        <v>792</v>
      </c>
      <c r="M78" s="214">
        <f t="shared" si="27"/>
        <v>576</v>
      </c>
      <c r="N78" s="214">
        <f t="shared" si="27"/>
        <v>720</v>
      </c>
      <c r="O78" s="214">
        <f t="shared" si="27"/>
        <v>396</v>
      </c>
      <c r="P78" s="214">
        <f t="shared" si="27"/>
        <v>576</v>
      </c>
      <c r="Q78" s="214">
        <f t="shared" si="27"/>
        <v>432</v>
      </c>
      <c r="R78" s="214">
        <f>R82</f>
        <v>180</v>
      </c>
      <c r="S78" s="215">
        <f>SUM(K78:R78)</f>
        <v>4284</v>
      </c>
    </row>
    <row r="79" spans="1:22" s="12" customFormat="1" ht="12" customHeight="1" x14ac:dyDescent="0.2">
      <c r="A79" s="45"/>
      <c r="B79" s="68" t="s">
        <v>173</v>
      </c>
      <c r="C79" s="150"/>
      <c r="D79" s="150"/>
      <c r="E79" s="150"/>
      <c r="F79" s="4">
        <f t="shared" ref="F79:Q79" si="28">SUM(F7+F33+F25+F30)</f>
        <v>7470</v>
      </c>
      <c r="G79" s="4">
        <f t="shared" si="28"/>
        <v>2142</v>
      </c>
      <c r="H79" s="4">
        <f t="shared" si="28"/>
        <v>5328</v>
      </c>
      <c r="I79" s="4">
        <f t="shared" si="28"/>
        <v>1869</v>
      </c>
      <c r="J79" s="4">
        <f t="shared" si="28"/>
        <v>50</v>
      </c>
      <c r="K79" s="4">
        <f t="shared" si="28"/>
        <v>612</v>
      </c>
      <c r="L79" s="4">
        <f t="shared" si="28"/>
        <v>792</v>
      </c>
      <c r="M79" s="4">
        <f t="shared" si="28"/>
        <v>576</v>
      </c>
      <c r="N79" s="4">
        <f t="shared" si="28"/>
        <v>864</v>
      </c>
      <c r="O79" s="4">
        <f t="shared" si="28"/>
        <v>576</v>
      </c>
      <c r="P79" s="4">
        <f t="shared" si="28"/>
        <v>864</v>
      </c>
      <c r="Q79" s="4">
        <f t="shared" si="28"/>
        <v>612</v>
      </c>
      <c r="R79" s="4">
        <f>SUM(R7+R33+R25+R30)</f>
        <v>432</v>
      </c>
      <c r="S79" s="215">
        <f>SUM(K79:R79)</f>
        <v>5328</v>
      </c>
    </row>
    <row r="80" spans="1:22" s="12" customFormat="1" ht="10.5" x14ac:dyDescent="0.15">
      <c r="A80" s="70" t="s">
        <v>63</v>
      </c>
      <c r="B80" s="68" t="s">
        <v>65</v>
      </c>
      <c r="C80" s="151"/>
      <c r="D80" s="151"/>
      <c r="E80" s="151"/>
      <c r="F80" s="4"/>
      <c r="G80" s="4"/>
      <c r="H80" s="4"/>
      <c r="I80" s="4" t="s">
        <v>186</v>
      </c>
      <c r="J80" s="4"/>
      <c r="K80" s="4">
        <f t="shared" ref="K80:Q80" si="29">K82/K81</f>
        <v>36</v>
      </c>
      <c r="L80" s="4">
        <f t="shared" si="29"/>
        <v>36</v>
      </c>
      <c r="M80" s="4">
        <f t="shared" si="29"/>
        <v>36</v>
      </c>
      <c r="N80" s="4">
        <f t="shared" si="29"/>
        <v>36</v>
      </c>
      <c r="O80" s="4">
        <f t="shared" si="29"/>
        <v>36</v>
      </c>
      <c r="P80" s="4">
        <f>P82/P81</f>
        <v>36</v>
      </c>
      <c r="Q80" s="4">
        <f t="shared" si="29"/>
        <v>36</v>
      </c>
      <c r="R80" s="4">
        <f>R82/R81</f>
        <v>36</v>
      </c>
      <c r="S80" s="215">
        <f t="shared" ref="S80:S81" si="30">SUM(M80:R80)</f>
        <v>216</v>
      </c>
    </row>
    <row r="81" spans="1:20" s="12" customFormat="1" ht="10.5" customHeight="1" x14ac:dyDescent="0.2">
      <c r="A81" s="70" t="s">
        <v>64</v>
      </c>
      <c r="B81" s="67" t="s">
        <v>66</v>
      </c>
      <c r="C81" s="145"/>
      <c r="D81" s="145"/>
      <c r="E81" s="145"/>
      <c r="F81" s="318" t="s">
        <v>321</v>
      </c>
      <c r="G81" s="319"/>
      <c r="H81" s="319"/>
      <c r="I81" s="319"/>
      <c r="J81" s="320"/>
      <c r="K81" s="216">
        <v>17</v>
      </c>
      <c r="L81" s="217">
        <v>22</v>
      </c>
      <c r="M81" s="217">
        <v>16</v>
      </c>
      <c r="N81" s="217">
        <v>20</v>
      </c>
      <c r="O81" s="217">
        <v>11</v>
      </c>
      <c r="P81" s="217">
        <v>16</v>
      </c>
      <c r="Q81" s="217">
        <v>12</v>
      </c>
      <c r="R81" s="217">
        <v>5</v>
      </c>
      <c r="S81" s="215">
        <f t="shared" si="30"/>
        <v>80</v>
      </c>
    </row>
    <row r="82" spans="1:20" s="12" customFormat="1" ht="20.25" customHeight="1" x14ac:dyDescent="0.2">
      <c r="A82" s="68" t="s">
        <v>314</v>
      </c>
      <c r="B82" s="154"/>
      <c r="C82" s="154"/>
      <c r="D82" s="154"/>
      <c r="E82" s="154"/>
      <c r="F82" s="154"/>
      <c r="G82" s="327" t="s">
        <v>62</v>
      </c>
      <c r="H82" s="321" t="s">
        <v>67</v>
      </c>
      <c r="I82" s="321"/>
      <c r="J82" s="321"/>
      <c r="K82" s="221">
        <f t="shared" ref="K82:Q82" si="31">K75+K71+K66+K65+K57+K56+K52+K34+K30+K25+K7+K58+K59</f>
        <v>612</v>
      </c>
      <c r="L82" s="221">
        <f t="shared" si="31"/>
        <v>792</v>
      </c>
      <c r="M82" s="220">
        <f t="shared" si="31"/>
        <v>576</v>
      </c>
      <c r="N82" s="220">
        <f t="shared" si="31"/>
        <v>720</v>
      </c>
      <c r="O82" s="220">
        <f>O75+O71+O66+O65+O57+O56+O52+O34+O30+O25+O7+O58+O59</f>
        <v>396</v>
      </c>
      <c r="P82" s="220">
        <f t="shared" si="31"/>
        <v>576</v>
      </c>
      <c r="Q82" s="220">
        <f t="shared" si="31"/>
        <v>432</v>
      </c>
      <c r="R82" s="4">
        <f>R75+R71+R66+R65+R57+R56+R52+R34+R30+R25+R7+R58+R59</f>
        <v>180</v>
      </c>
      <c r="S82" s="12">
        <f>SUM(M82:R82)</f>
        <v>2880</v>
      </c>
    </row>
    <row r="83" spans="1:20" s="12" customFormat="1" ht="11.25" customHeight="1" x14ac:dyDescent="0.2">
      <c r="A83" s="68"/>
      <c r="B83" s="154"/>
      <c r="C83" s="154"/>
      <c r="D83" s="154"/>
      <c r="E83" s="154"/>
      <c r="F83" s="154"/>
      <c r="G83" s="328"/>
      <c r="H83" s="321" t="s">
        <v>68</v>
      </c>
      <c r="I83" s="321"/>
      <c r="J83" s="321"/>
      <c r="K83" s="83">
        <f>K76+K72+K69+K60+K53</f>
        <v>0</v>
      </c>
      <c r="L83" s="83">
        <f>L76+L72+L69+L60+L53</f>
        <v>0</v>
      </c>
      <c r="M83" s="104">
        <f t="shared" ref="M83" si="32">M76+M67+M68+M60+M53+M72+M61</f>
        <v>0</v>
      </c>
      <c r="N83" s="104">
        <f>N76+N67+N68+N60+N53+N72+N61+N62</f>
        <v>144</v>
      </c>
      <c r="O83" s="104">
        <f t="shared" ref="O83:R83" si="33">O76+O67+O68+O60+O53+O72+O61+O62</f>
        <v>36</v>
      </c>
      <c r="P83" s="104">
        <f t="shared" si="33"/>
        <v>108</v>
      </c>
      <c r="Q83" s="104">
        <f t="shared" si="33"/>
        <v>180</v>
      </c>
      <c r="R83" s="104">
        <f t="shared" si="33"/>
        <v>0</v>
      </c>
      <c r="S83" s="12">
        <f>SUM(M83:R83)</f>
        <v>468</v>
      </c>
      <c r="T83" s="12">
        <f>S83/36</f>
        <v>13</v>
      </c>
    </row>
    <row r="84" spans="1:20" s="12" customFormat="1" ht="10.5" customHeight="1" x14ac:dyDescent="0.2">
      <c r="A84" s="68" t="s">
        <v>66</v>
      </c>
      <c r="B84" s="154"/>
      <c r="C84" s="154"/>
      <c r="D84" s="154"/>
      <c r="E84" s="154"/>
      <c r="F84" s="154"/>
      <c r="G84" s="328"/>
      <c r="H84" s="321" t="s">
        <v>69</v>
      </c>
      <c r="I84" s="321"/>
      <c r="J84" s="321"/>
      <c r="K84" s="4">
        <f>L81</f>
        <v>22</v>
      </c>
      <c r="L84" s="112">
        <f t="shared" ref="L84:R84" si="34">L77+L63+L54+L73+L69</f>
        <v>0</v>
      </c>
      <c r="M84" s="112">
        <f>M77+M63+M54+M73+M69</f>
        <v>0</v>
      </c>
      <c r="N84" s="112">
        <f t="shared" si="34"/>
        <v>0</v>
      </c>
      <c r="O84" s="112">
        <f t="shared" si="34"/>
        <v>144</v>
      </c>
      <c r="P84" s="112">
        <f t="shared" si="34"/>
        <v>180</v>
      </c>
      <c r="Q84" s="112">
        <f t="shared" si="34"/>
        <v>0</v>
      </c>
      <c r="R84" s="112">
        <f t="shared" si="34"/>
        <v>252</v>
      </c>
      <c r="S84" s="12">
        <f>SUM(M84:R84)</f>
        <v>576</v>
      </c>
      <c r="T84" s="12">
        <f>S84/36</f>
        <v>16</v>
      </c>
    </row>
    <row r="85" spans="1:20" s="12" customFormat="1" ht="12.75" customHeight="1" x14ac:dyDescent="0.2">
      <c r="A85" s="68" t="s">
        <v>289</v>
      </c>
      <c r="B85" s="121"/>
      <c r="C85" s="121"/>
      <c r="D85" s="121"/>
      <c r="E85" s="121"/>
      <c r="F85" s="121"/>
      <c r="G85" s="328"/>
      <c r="H85" s="321" t="s">
        <v>288</v>
      </c>
      <c r="I85" s="321"/>
      <c r="J85" s="321"/>
      <c r="K85" s="4"/>
      <c r="L85" s="4"/>
      <c r="M85" s="80"/>
      <c r="N85" s="80"/>
      <c r="O85" s="80"/>
      <c r="P85" s="80"/>
      <c r="Q85" s="80"/>
      <c r="R85" s="4" t="s">
        <v>75</v>
      </c>
      <c r="S85" s="12">
        <f>SUM(S83:S84)</f>
        <v>1044</v>
      </c>
    </row>
    <row r="86" spans="1:20" s="12" customFormat="1" ht="18" customHeight="1" x14ac:dyDescent="0.2">
      <c r="A86" s="77" t="s">
        <v>73</v>
      </c>
      <c r="B86" s="122"/>
      <c r="C86" s="122"/>
      <c r="D86" s="122"/>
      <c r="E86" s="122"/>
      <c r="F86" s="122"/>
      <c r="G86" s="328"/>
      <c r="H86" s="321" t="s">
        <v>70</v>
      </c>
      <c r="I86" s="321"/>
      <c r="J86" s="321"/>
      <c r="K86" s="4"/>
      <c r="L86" s="4">
        <v>3</v>
      </c>
      <c r="M86" s="83">
        <v>3</v>
      </c>
      <c r="N86" s="83">
        <v>1</v>
      </c>
      <c r="O86" s="83">
        <v>2</v>
      </c>
      <c r="P86" s="83">
        <v>3</v>
      </c>
      <c r="Q86" s="83">
        <v>1</v>
      </c>
      <c r="R86" s="83">
        <v>5</v>
      </c>
      <c r="S86" s="12">
        <f>SUM(K86:R86)</f>
        <v>18</v>
      </c>
    </row>
    <row r="87" spans="1:20" s="12" customFormat="1" ht="11.25" customHeight="1" x14ac:dyDescent="0.2">
      <c r="A87" s="68" t="s">
        <v>76</v>
      </c>
      <c r="B87" s="121"/>
      <c r="C87" s="121"/>
      <c r="D87" s="121"/>
      <c r="E87" s="121"/>
      <c r="F87" s="121"/>
      <c r="G87" s="328"/>
      <c r="H87" s="321" t="s">
        <v>71</v>
      </c>
      <c r="I87" s="321"/>
      <c r="J87" s="321"/>
      <c r="K87" s="4">
        <v>1</v>
      </c>
      <c r="L87" s="4">
        <v>9</v>
      </c>
      <c r="M87" s="83">
        <v>4</v>
      </c>
      <c r="N87" s="83">
        <v>5</v>
      </c>
      <c r="O87" s="83">
        <v>3</v>
      </c>
      <c r="P87" s="83">
        <v>4</v>
      </c>
      <c r="Q87" s="83">
        <v>4</v>
      </c>
      <c r="R87" s="83">
        <v>6</v>
      </c>
      <c r="S87" s="12">
        <f>SUM(K87:R87)</f>
        <v>36</v>
      </c>
    </row>
    <row r="88" spans="1:20" s="12" customFormat="1" ht="9.75" customHeight="1" x14ac:dyDescent="0.2">
      <c r="A88" s="68" t="s">
        <v>77</v>
      </c>
      <c r="B88" s="121"/>
      <c r="C88" s="121"/>
      <c r="D88" s="121"/>
      <c r="E88" s="121"/>
      <c r="F88" s="121"/>
      <c r="G88" s="329"/>
      <c r="H88" s="321" t="s">
        <v>72</v>
      </c>
      <c r="I88" s="321"/>
      <c r="J88" s="321"/>
      <c r="K88" s="4"/>
      <c r="L88" s="4">
        <v>0</v>
      </c>
      <c r="M88" s="83">
        <v>0</v>
      </c>
      <c r="N88" s="83">
        <v>0</v>
      </c>
      <c r="O88" s="83">
        <v>0</v>
      </c>
      <c r="P88" s="83">
        <v>1</v>
      </c>
      <c r="Q88" s="83">
        <v>1</v>
      </c>
      <c r="R88" s="83">
        <v>0</v>
      </c>
      <c r="S88" s="12">
        <f>SUM(K88:R88)</f>
        <v>2</v>
      </c>
    </row>
    <row r="89" spans="1:20" x14ac:dyDescent="0.2">
      <c r="S89">
        <f>SUM(S86:S88)</f>
        <v>56</v>
      </c>
    </row>
  </sheetData>
  <mergeCells count="27">
    <mergeCell ref="A2:A5"/>
    <mergeCell ref="B2:B5"/>
    <mergeCell ref="F81:J81"/>
    <mergeCell ref="H87:J87"/>
    <mergeCell ref="B1:I1"/>
    <mergeCell ref="H82:J82"/>
    <mergeCell ref="H83:J83"/>
    <mergeCell ref="H84:J84"/>
    <mergeCell ref="H85:J85"/>
    <mergeCell ref="C2:E2"/>
    <mergeCell ref="F2:J2"/>
    <mergeCell ref="G82:G88"/>
    <mergeCell ref="H88:J88"/>
    <mergeCell ref="H3:J3"/>
    <mergeCell ref="H86:J86"/>
    <mergeCell ref="C3:C5"/>
    <mergeCell ref="D3:D5"/>
    <mergeCell ref="E3:E5"/>
    <mergeCell ref="F3:F5"/>
    <mergeCell ref="G3:G5"/>
    <mergeCell ref="O3:P3"/>
    <mergeCell ref="Q3:R3"/>
    <mergeCell ref="H4:H5"/>
    <mergeCell ref="I4:J4"/>
    <mergeCell ref="K2:R2"/>
    <mergeCell ref="K3:L3"/>
    <mergeCell ref="M3:N3"/>
  </mergeCells>
  <printOptions gridLines="1"/>
  <pageMargins left="0" right="0" top="0" bottom="0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view="pageBreakPreview" zoomScaleNormal="100" workbookViewId="0">
      <selection activeCell="D4" sqref="D4"/>
    </sheetView>
  </sheetViews>
  <sheetFormatPr defaultRowHeight="12.75" x14ac:dyDescent="0.2"/>
  <cols>
    <col min="1" max="1" width="5.5703125" customWidth="1"/>
    <col min="2" max="2" width="25.140625" customWidth="1"/>
    <col min="3" max="3" width="5.5703125" customWidth="1"/>
    <col min="4" max="4" width="42.85546875" customWidth="1"/>
  </cols>
  <sheetData>
    <row r="1" spans="1:6" ht="15.75" x14ac:dyDescent="0.25">
      <c r="A1" s="16"/>
    </row>
    <row r="2" spans="1:6" x14ac:dyDescent="0.2">
      <c r="A2" s="332" t="s">
        <v>208</v>
      </c>
      <c r="B2" s="332"/>
      <c r="C2" s="332"/>
      <c r="D2" s="332"/>
    </row>
    <row r="3" spans="1:6" x14ac:dyDescent="0.2">
      <c r="A3" s="12" t="s">
        <v>331</v>
      </c>
    </row>
    <row r="4" spans="1:6" x14ac:dyDescent="0.2">
      <c r="A4" s="96"/>
      <c r="D4" s="270"/>
    </row>
    <row r="5" spans="1:6" x14ac:dyDescent="0.2">
      <c r="A5" s="334" t="s">
        <v>332</v>
      </c>
      <c r="B5" s="334"/>
      <c r="C5" s="334"/>
      <c r="D5" s="334"/>
    </row>
    <row r="6" spans="1:6" ht="24" customHeight="1" x14ac:dyDescent="0.2">
      <c r="A6" s="335" t="s">
        <v>335</v>
      </c>
      <c r="B6" s="335"/>
      <c r="C6" s="335"/>
      <c r="D6" s="335"/>
    </row>
    <row r="7" spans="1:6" x14ac:dyDescent="0.2">
      <c r="A7" s="336" t="s">
        <v>209</v>
      </c>
      <c r="B7" s="336"/>
      <c r="C7" s="336"/>
      <c r="D7" s="336"/>
    </row>
    <row r="8" spans="1:6" x14ac:dyDescent="0.2">
      <c r="A8" s="12"/>
    </row>
    <row r="9" spans="1:6" ht="27" customHeight="1" x14ac:dyDescent="0.2">
      <c r="A9" s="256" t="s">
        <v>210</v>
      </c>
      <c r="B9" s="256" t="s">
        <v>211</v>
      </c>
      <c r="C9" s="256" t="s">
        <v>212</v>
      </c>
      <c r="D9" s="257" t="s">
        <v>213</v>
      </c>
    </row>
    <row r="10" spans="1:6" ht="27" customHeight="1" x14ac:dyDescent="0.2">
      <c r="A10" s="256">
        <v>1</v>
      </c>
      <c r="B10" s="125" t="s">
        <v>351</v>
      </c>
      <c r="C10" s="256"/>
      <c r="D10" s="257"/>
    </row>
    <row r="11" spans="1:6" ht="27" customHeight="1" x14ac:dyDescent="0.2">
      <c r="A11" s="275" t="s">
        <v>347</v>
      </c>
      <c r="B11" s="159" t="s">
        <v>322</v>
      </c>
      <c r="C11" s="257">
        <v>48</v>
      </c>
      <c r="D11" s="257" t="s">
        <v>344</v>
      </c>
      <c r="F11" s="254" t="s">
        <v>338</v>
      </c>
    </row>
    <row r="12" spans="1:6" ht="27" customHeight="1" x14ac:dyDescent="0.2">
      <c r="A12" s="275" t="s">
        <v>348</v>
      </c>
      <c r="B12" s="159" t="s">
        <v>352</v>
      </c>
      <c r="C12" s="257">
        <v>32</v>
      </c>
      <c r="D12" s="257" t="s">
        <v>344</v>
      </c>
    </row>
    <row r="13" spans="1:6" ht="36.75" customHeight="1" x14ac:dyDescent="0.2">
      <c r="A13" s="275" t="s">
        <v>349</v>
      </c>
      <c r="B13" s="276" t="s">
        <v>353</v>
      </c>
      <c r="C13" s="257">
        <v>6</v>
      </c>
      <c r="D13" s="258" t="s">
        <v>356</v>
      </c>
    </row>
    <row r="14" spans="1:6" ht="17.25" customHeight="1" x14ac:dyDescent="0.2">
      <c r="A14" s="275" t="s">
        <v>350</v>
      </c>
      <c r="B14" s="337" t="s">
        <v>355</v>
      </c>
      <c r="C14" s="338"/>
      <c r="D14" s="339"/>
    </row>
    <row r="15" spans="1:6" ht="34.5" customHeight="1" x14ac:dyDescent="0.2">
      <c r="A15" s="275" t="s">
        <v>357</v>
      </c>
      <c r="B15" s="256" t="s">
        <v>337</v>
      </c>
      <c r="C15" s="257">
        <v>356</v>
      </c>
      <c r="D15" s="256" t="s">
        <v>340</v>
      </c>
      <c r="F15" s="277"/>
    </row>
    <row r="16" spans="1:6" ht="36.75" customHeight="1" x14ac:dyDescent="0.2">
      <c r="A16" s="275" t="s">
        <v>358</v>
      </c>
      <c r="B16" s="254" t="s">
        <v>336</v>
      </c>
      <c r="C16" s="257">
        <v>234</v>
      </c>
      <c r="D16" s="256" t="s">
        <v>340</v>
      </c>
    </row>
    <row r="17" spans="1:4" ht="51.75" customHeight="1" x14ac:dyDescent="0.2">
      <c r="A17" s="275" t="s">
        <v>360</v>
      </c>
      <c r="B17" s="278" t="s">
        <v>361</v>
      </c>
      <c r="C17" s="257">
        <v>98</v>
      </c>
      <c r="D17" s="256" t="s">
        <v>341</v>
      </c>
    </row>
    <row r="18" spans="1:4" ht="43.5" customHeight="1" x14ac:dyDescent="0.2">
      <c r="A18" s="275" t="s">
        <v>359</v>
      </c>
      <c r="B18" s="276" t="s">
        <v>354</v>
      </c>
      <c r="C18" s="257">
        <v>90</v>
      </c>
      <c r="D18" s="258" t="s">
        <v>356</v>
      </c>
    </row>
    <row r="19" spans="1:4" x14ac:dyDescent="0.2">
      <c r="A19" s="333" t="s">
        <v>215</v>
      </c>
      <c r="B19" s="333"/>
      <c r="C19" s="259">
        <f>SUM(C11:C18)</f>
        <v>864</v>
      </c>
      <c r="D19" s="260"/>
    </row>
    <row r="20" spans="1:4" x14ac:dyDescent="0.2">
      <c r="A20" s="12"/>
    </row>
    <row r="21" spans="1:4" x14ac:dyDescent="0.2">
      <c r="A21" s="332"/>
      <c r="B21" s="332"/>
      <c r="C21" s="332"/>
      <c r="D21" s="332"/>
    </row>
    <row r="22" spans="1:4" x14ac:dyDescent="0.2">
      <c r="A22" s="12"/>
    </row>
    <row r="23" spans="1:4" ht="46.5" customHeight="1" x14ac:dyDescent="0.2">
      <c r="A23" s="256"/>
      <c r="B23" s="256"/>
      <c r="C23" s="256"/>
      <c r="D23" s="257"/>
    </row>
    <row r="24" spans="1:4" ht="36" customHeight="1" x14ac:dyDescent="0.2">
      <c r="A24" s="256"/>
      <c r="C24" s="1"/>
    </row>
    <row r="25" spans="1:4" ht="33.75" customHeight="1" x14ac:dyDescent="0.2">
      <c r="A25" s="256"/>
      <c r="C25" s="1"/>
    </row>
    <row r="26" spans="1:4" ht="60.75" customHeight="1" x14ac:dyDescent="0.2">
      <c r="A26" s="256"/>
      <c r="C26" s="257"/>
    </row>
    <row r="27" spans="1:4" x14ac:dyDescent="0.2">
      <c r="A27" s="333"/>
      <c r="B27" s="333"/>
      <c r="C27" s="259"/>
      <c r="D27" s="260"/>
    </row>
    <row r="28" spans="1:4" x14ac:dyDescent="0.2">
      <c r="A28" s="95"/>
    </row>
    <row r="29" spans="1:4" x14ac:dyDescent="0.2">
      <c r="A29" s="97"/>
    </row>
    <row r="30" spans="1:4" x14ac:dyDescent="0.2">
      <c r="A30" s="98" t="s">
        <v>216</v>
      </c>
    </row>
  </sheetData>
  <mergeCells count="8">
    <mergeCell ref="A2:D2"/>
    <mergeCell ref="A19:B19"/>
    <mergeCell ref="A27:B27"/>
    <mergeCell ref="A5:D5"/>
    <mergeCell ref="A6:D6"/>
    <mergeCell ref="A7:D7"/>
    <mergeCell ref="A21:D21"/>
    <mergeCell ref="B14:D14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F32" sqref="F32"/>
    </sheetView>
  </sheetViews>
  <sheetFormatPr defaultRowHeight="12.75" x14ac:dyDescent="0.2"/>
  <cols>
    <col min="1" max="1" width="73" customWidth="1"/>
    <col min="2" max="2" width="16.42578125" customWidth="1"/>
  </cols>
  <sheetData>
    <row r="1" spans="1:1" ht="15.75" x14ac:dyDescent="0.25">
      <c r="A1" s="99" t="s">
        <v>217</v>
      </c>
    </row>
    <row r="2" spans="1:1" ht="15.75" x14ac:dyDescent="0.25">
      <c r="A2" s="100"/>
    </row>
    <row r="3" spans="1:1" ht="15.75" x14ac:dyDescent="0.25">
      <c r="A3" s="100" t="s">
        <v>218</v>
      </c>
    </row>
    <row r="4" spans="1:1" ht="15.75" x14ac:dyDescent="0.25">
      <c r="A4" s="101" t="s">
        <v>292</v>
      </c>
    </row>
    <row r="5" spans="1:1" ht="15.75" x14ac:dyDescent="0.25">
      <c r="A5" s="101" t="s">
        <v>293</v>
      </c>
    </row>
    <row r="6" spans="1:1" ht="15.75" x14ac:dyDescent="0.25">
      <c r="A6" s="101" t="s">
        <v>294</v>
      </c>
    </row>
    <row r="7" spans="1:1" ht="15.75" x14ac:dyDescent="0.25">
      <c r="A7" s="101" t="s">
        <v>295</v>
      </c>
    </row>
    <row r="8" spans="1:1" ht="15.75" x14ac:dyDescent="0.25">
      <c r="A8" s="101" t="s">
        <v>296</v>
      </c>
    </row>
    <row r="9" spans="1:1" ht="15.75" x14ac:dyDescent="0.25">
      <c r="A9" s="101" t="s">
        <v>297</v>
      </c>
    </row>
    <row r="10" spans="1:1" ht="15.75" x14ac:dyDescent="0.25">
      <c r="A10" s="101" t="s">
        <v>298</v>
      </c>
    </row>
    <row r="11" spans="1:1" ht="15.75" x14ac:dyDescent="0.25">
      <c r="A11" s="101" t="s">
        <v>299</v>
      </c>
    </row>
    <row r="12" spans="1:1" ht="15.75" x14ac:dyDescent="0.25">
      <c r="A12" s="101" t="s">
        <v>300</v>
      </c>
    </row>
    <row r="13" spans="1:1" ht="15.75" x14ac:dyDescent="0.25">
      <c r="A13" s="101" t="s">
        <v>301</v>
      </c>
    </row>
    <row r="14" spans="1:1" ht="15.75" x14ac:dyDescent="0.25">
      <c r="A14" s="100" t="s">
        <v>219</v>
      </c>
    </row>
    <row r="15" spans="1:1" ht="15.75" x14ac:dyDescent="0.25">
      <c r="A15" s="101" t="s">
        <v>302</v>
      </c>
    </row>
    <row r="16" spans="1:1" ht="15.75" x14ac:dyDescent="0.25">
      <c r="A16" s="101" t="s">
        <v>303</v>
      </c>
    </row>
    <row r="17" spans="1:1" ht="15.75" x14ac:dyDescent="0.25">
      <c r="A17" s="101" t="s">
        <v>304</v>
      </c>
    </row>
    <row r="18" spans="1:1" ht="15.75" x14ac:dyDescent="0.25">
      <c r="A18" s="101" t="s">
        <v>305</v>
      </c>
    </row>
    <row r="19" spans="1:1" ht="15.75" x14ac:dyDescent="0.25">
      <c r="A19" s="101" t="s">
        <v>306</v>
      </c>
    </row>
    <row r="20" spans="1:1" ht="15.75" x14ac:dyDescent="0.25">
      <c r="A20" s="101" t="s">
        <v>307</v>
      </c>
    </row>
    <row r="21" spans="1:1" ht="15.75" x14ac:dyDescent="0.25">
      <c r="A21" s="101" t="s">
        <v>308</v>
      </c>
    </row>
    <row r="22" spans="1:1" ht="15.75" x14ac:dyDescent="0.25">
      <c r="A22" s="101" t="s">
        <v>309</v>
      </c>
    </row>
    <row r="23" spans="1:1" ht="15.75" x14ac:dyDescent="0.25">
      <c r="A23" s="153" t="s">
        <v>313</v>
      </c>
    </row>
    <row r="24" spans="1:1" ht="15.75" x14ac:dyDescent="0.25">
      <c r="A24" s="101" t="s">
        <v>312</v>
      </c>
    </row>
    <row r="25" spans="1:1" ht="15.75" x14ac:dyDescent="0.25">
      <c r="A25" s="101" t="s">
        <v>311</v>
      </c>
    </row>
    <row r="26" spans="1:1" ht="15.75" x14ac:dyDescent="0.25">
      <c r="A26" s="101" t="s">
        <v>310</v>
      </c>
    </row>
    <row r="27" spans="1:1" ht="15.75" x14ac:dyDescent="0.25">
      <c r="A27" s="101"/>
    </row>
    <row r="28" spans="1:1" ht="15.75" x14ac:dyDescent="0.25">
      <c r="A28" s="100" t="s">
        <v>220</v>
      </c>
    </row>
    <row r="29" spans="1:1" ht="15.75" x14ac:dyDescent="0.25">
      <c r="A29" s="101" t="s">
        <v>221</v>
      </c>
    </row>
    <row r="30" spans="1:1" ht="15.75" x14ac:dyDescent="0.25">
      <c r="A30" s="101" t="s">
        <v>222</v>
      </c>
    </row>
    <row r="31" spans="1:1" ht="15.75" x14ac:dyDescent="0.25">
      <c r="A31" s="102" t="s">
        <v>223</v>
      </c>
    </row>
    <row r="32" spans="1:1" ht="15.75" x14ac:dyDescent="0.25">
      <c r="A32" s="100" t="s">
        <v>224</v>
      </c>
    </row>
    <row r="33" spans="1:9" ht="15.75" x14ac:dyDescent="0.25">
      <c r="A33" s="101" t="s">
        <v>225</v>
      </c>
    </row>
    <row r="34" spans="1:9" ht="15.75" x14ac:dyDescent="0.25">
      <c r="A34" s="101" t="s">
        <v>226</v>
      </c>
    </row>
    <row r="35" spans="1:9" ht="15.75" x14ac:dyDescent="0.25">
      <c r="A35" s="102" t="s">
        <v>227</v>
      </c>
    </row>
    <row r="36" spans="1:9" ht="17.25" customHeight="1" x14ac:dyDescent="0.25">
      <c r="A36" s="102"/>
    </row>
    <row r="37" spans="1:9" ht="15.75" x14ac:dyDescent="0.25">
      <c r="A37" s="280" t="s">
        <v>228</v>
      </c>
      <c r="B37" s="101" t="s">
        <v>229</v>
      </c>
    </row>
    <row r="38" spans="1:9" ht="15.75" x14ac:dyDescent="0.25">
      <c r="A38" s="280" t="s">
        <v>365</v>
      </c>
      <c r="B38" s="101" t="s">
        <v>230</v>
      </c>
    </row>
    <row r="39" spans="1:9" ht="15.75" x14ac:dyDescent="0.25">
      <c r="A39" s="281" t="s">
        <v>366</v>
      </c>
    </row>
    <row r="40" spans="1:9" ht="15.75" x14ac:dyDescent="0.25">
      <c r="A40" s="101" t="s">
        <v>367</v>
      </c>
      <c r="B40" s="101" t="s">
        <v>368</v>
      </c>
    </row>
    <row r="41" spans="1:9" ht="15.75" x14ac:dyDescent="0.25">
      <c r="A41" s="280" t="s">
        <v>369</v>
      </c>
      <c r="B41" s="101" t="s">
        <v>231</v>
      </c>
    </row>
    <row r="42" spans="1:9" ht="15.75" x14ac:dyDescent="0.25">
      <c r="A42" s="280" t="s">
        <v>232</v>
      </c>
      <c r="B42" s="101"/>
    </row>
    <row r="43" spans="1:9" ht="15.75" x14ac:dyDescent="0.25">
      <c r="A43" s="280" t="s">
        <v>239</v>
      </c>
      <c r="B43" s="101" t="s">
        <v>233</v>
      </c>
    </row>
    <row r="44" spans="1:9" ht="15.75" x14ac:dyDescent="0.25">
      <c r="A44" s="280" t="s">
        <v>234</v>
      </c>
      <c r="B44" s="101"/>
    </row>
    <row r="45" spans="1:9" ht="15.75" x14ac:dyDescent="0.25">
      <c r="A45" s="280" t="s">
        <v>235</v>
      </c>
      <c r="B45" s="101" t="s">
        <v>230</v>
      </c>
    </row>
    <row r="46" spans="1:9" ht="15.75" x14ac:dyDescent="0.25">
      <c r="A46" s="22" t="s">
        <v>236</v>
      </c>
      <c r="B46" s="103"/>
    </row>
    <row r="47" spans="1:9" ht="14.25" customHeight="1" x14ac:dyDescent="0.25">
      <c r="A47" s="102" t="s">
        <v>237</v>
      </c>
      <c r="B47" s="101" t="s">
        <v>240</v>
      </c>
      <c r="I47" s="102" t="s">
        <v>238</v>
      </c>
    </row>
  </sheetData>
  <pageMargins left="0.74803149606299213" right="0.35433070866141736" top="0.39370078740157483" bottom="0.39370078740157483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3</vt:i4>
      </vt:variant>
    </vt:vector>
  </HeadingPairs>
  <TitlesOfParts>
    <vt:vector size="10" baseType="lpstr">
      <vt:lpstr>титул</vt:lpstr>
      <vt:lpstr>свод</vt:lpstr>
      <vt:lpstr>График УП</vt:lpstr>
      <vt:lpstr>план </vt:lpstr>
      <vt:lpstr>вариативка</vt:lpstr>
      <vt:lpstr>кабинеты </vt:lpstr>
      <vt:lpstr>Лист1</vt:lpstr>
      <vt:lpstr>вариативка!Область_печати</vt:lpstr>
      <vt:lpstr>'кабинеты '!Область_печати</vt:lpstr>
      <vt:lpstr>'план '!Область_печати</vt:lpstr>
    </vt:vector>
  </TitlesOfParts>
  <Company>Melkosoft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FuckYouBill</dc:creator>
  <cp:lastModifiedBy>Олеся А. Панфилова</cp:lastModifiedBy>
  <cp:lastPrinted>2018-01-30T09:02:34Z</cp:lastPrinted>
  <dcterms:created xsi:type="dcterms:W3CDTF">2013-04-30T17:20:05Z</dcterms:created>
  <dcterms:modified xsi:type="dcterms:W3CDTF">2018-02-21T13:48:01Z</dcterms:modified>
</cp:coreProperties>
</file>