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240" windowWidth="15480" windowHeight="7950" tabRatio="506" activeTab="1"/>
  </bookViews>
  <sheets>
    <sheet name="титул ПОДП" sheetId="20" r:id="rId1"/>
    <sheet name="сводные" sheetId="4" r:id="rId2"/>
    <sheet name="График УП  " sheetId="16" r:id="rId3"/>
    <sheet name="план " sheetId="18" r:id="rId4"/>
    <sheet name="вариативка " sheetId="13" r:id="rId5"/>
    <sheet name="кабинеты" sheetId="17" r:id="rId6"/>
    <sheet name="расчет часов к руп" sheetId="19" r:id="rId7"/>
    <sheet name="Лист1" sheetId="6" r:id="rId8"/>
    <sheet name="Лист8" sheetId="7" r:id="rId9"/>
    <sheet name="Лист2" sheetId="8" r:id="rId10"/>
    <sheet name="Лист3" sheetId="9" r:id="rId11"/>
  </sheets>
  <definedNames>
    <definedName name="_xlnm.Print_Area" localSheetId="4">'вариативка '!$A$1:$D$19</definedName>
    <definedName name="_xlnm.Print_Area" localSheetId="5">кабинеты!$A$1:$C$44</definedName>
    <definedName name="_xlnm.Print_Area" localSheetId="3">'план '!$A$1:$T$87</definedName>
  </definedNames>
  <calcPr calcId="145621"/>
</workbook>
</file>

<file path=xl/calcChain.xml><?xml version="1.0" encoding="utf-8"?>
<calcChain xmlns="http://schemas.openxmlformats.org/spreadsheetml/2006/main">
  <c r="Q82" i="18" l="1"/>
  <c r="R82" i="18"/>
  <c r="S82" i="18"/>
  <c r="T82" i="18"/>
  <c r="T83" i="18"/>
  <c r="R83" i="18"/>
  <c r="S83" i="18"/>
  <c r="U81" i="18"/>
  <c r="D9" i="19" l="1"/>
  <c r="D5" i="19"/>
  <c r="G5" i="19"/>
  <c r="I5" i="19"/>
  <c r="D6" i="19"/>
  <c r="G6" i="19"/>
  <c r="I6" i="19" s="1"/>
  <c r="D7" i="19"/>
  <c r="G7" i="19"/>
  <c r="I7" i="19" s="1"/>
  <c r="D8" i="19"/>
  <c r="G8" i="19"/>
  <c r="I8" i="19"/>
  <c r="I9" i="19"/>
  <c r="B11" i="19"/>
  <c r="B13" i="19" s="1"/>
  <c r="E11" i="19"/>
  <c r="F11" i="19"/>
  <c r="H11" i="19"/>
  <c r="D11" i="19" l="1"/>
  <c r="G11" i="19"/>
  <c r="I11" i="19" s="1"/>
  <c r="H21" i="18" l="1"/>
  <c r="F21" i="18" s="1"/>
  <c r="M24" i="18"/>
  <c r="N24" i="18"/>
  <c r="M26" i="18"/>
  <c r="N26" i="18"/>
  <c r="O24" i="18"/>
  <c r="P24" i="18"/>
  <c r="I21" i="18" l="1"/>
  <c r="U67" i="18"/>
  <c r="U68" i="18"/>
  <c r="U69" i="18"/>
  <c r="U70" i="18"/>
  <c r="U71" i="18"/>
  <c r="U73" i="18"/>
  <c r="U74" i="18"/>
  <c r="U75" i="18"/>
  <c r="F53" i="18"/>
  <c r="U36" i="18"/>
  <c r="U37" i="18"/>
  <c r="U38" i="18"/>
  <c r="U39" i="18"/>
  <c r="U40" i="18"/>
  <c r="U41" i="18"/>
  <c r="U42" i="18"/>
  <c r="U43" i="18"/>
  <c r="U44" i="18"/>
  <c r="U45" i="18"/>
  <c r="U46" i="18"/>
  <c r="U47" i="18"/>
  <c r="U48" i="18"/>
  <c r="U49" i="18"/>
  <c r="U50" i="18"/>
  <c r="U53" i="18"/>
  <c r="U54" i="18"/>
  <c r="U55" i="18"/>
  <c r="U56" i="18"/>
  <c r="U58" i="18"/>
  <c r="U59" i="18"/>
  <c r="U60" i="18"/>
  <c r="U61" i="18"/>
  <c r="U63" i="18"/>
  <c r="U64" i="18"/>
  <c r="U65" i="18"/>
  <c r="N72" i="18" l="1"/>
  <c r="O72" i="18"/>
  <c r="P72" i="18"/>
  <c r="Q72" i="18"/>
  <c r="R72" i="18"/>
  <c r="S72" i="18"/>
  <c r="T72" i="18"/>
  <c r="M72" i="18"/>
  <c r="U72" i="18" l="1"/>
  <c r="H29" i="18"/>
  <c r="I29" i="18" s="1"/>
  <c r="I31" i="18"/>
  <c r="F24" i="18" l="1"/>
  <c r="G24" i="18"/>
  <c r="H24" i="18"/>
  <c r="I24" i="18"/>
  <c r="J24" i="18"/>
  <c r="K24" i="18"/>
  <c r="L24" i="18"/>
  <c r="G75" i="18"/>
  <c r="F75" i="18"/>
  <c r="F69" i="18"/>
  <c r="L69" i="18"/>
  <c r="F34" i="18"/>
  <c r="F33" i="18"/>
  <c r="G34" i="18"/>
  <c r="H34" i="18" s="1"/>
  <c r="I34" i="18" s="1"/>
  <c r="H33" i="18"/>
  <c r="I33" i="18" s="1"/>
  <c r="F47" i="18"/>
  <c r="F48" i="18"/>
  <c r="F49" i="18"/>
  <c r="H42" i="18"/>
  <c r="I42" i="18" s="1"/>
  <c r="F42" i="18"/>
  <c r="H38" i="18"/>
  <c r="I38" i="18" s="1"/>
  <c r="H39" i="18"/>
  <c r="I39" i="18" s="1"/>
  <c r="H40" i="18"/>
  <c r="I40" i="18" s="1"/>
  <c r="H41" i="18"/>
  <c r="I41" i="18" s="1"/>
  <c r="H44" i="18"/>
  <c r="I44" i="18" s="1"/>
  <c r="H45" i="18"/>
  <c r="I45" i="18" s="1"/>
  <c r="H46" i="18"/>
  <c r="I46" i="18" s="1"/>
  <c r="H47" i="18"/>
  <c r="I47" i="18" s="1"/>
  <c r="H48" i="18"/>
  <c r="I48" i="18" s="1"/>
  <c r="H49" i="18"/>
  <c r="I49" i="18" s="1"/>
  <c r="G50" i="18"/>
  <c r="H50" i="18" s="1"/>
  <c r="I50" i="18" s="1"/>
  <c r="F36" i="18"/>
  <c r="H36" i="18"/>
  <c r="I36" i="18" s="1"/>
  <c r="F37" i="18"/>
  <c r="H37" i="18"/>
  <c r="I37" i="18" s="1"/>
  <c r="F38" i="18"/>
  <c r="F39" i="18"/>
  <c r="F40" i="18"/>
  <c r="F41" i="18"/>
  <c r="F43" i="18"/>
  <c r="H43" i="18"/>
  <c r="I43" i="18" s="1"/>
  <c r="F44" i="18"/>
  <c r="F45" i="18"/>
  <c r="F46" i="18"/>
  <c r="F50" i="18"/>
  <c r="F30" i="18"/>
  <c r="U87" i="18" l="1"/>
  <c r="U86" i="18"/>
  <c r="U85" i="18"/>
  <c r="Q83" i="18"/>
  <c r="U82" i="18"/>
  <c r="U80" i="18"/>
  <c r="W80" i="18" s="1"/>
  <c r="L74" i="18"/>
  <c r="F74" i="18"/>
  <c r="G73" i="18"/>
  <c r="F73" i="18"/>
  <c r="L72" i="18"/>
  <c r="K72" i="18"/>
  <c r="J72" i="18"/>
  <c r="G71" i="18"/>
  <c r="G66" i="18" s="1"/>
  <c r="F71" i="18"/>
  <c r="L70" i="18"/>
  <c r="L66" i="18" s="1"/>
  <c r="F70" i="18"/>
  <c r="H68" i="18"/>
  <c r="I68" i="18" s="1"/>
  <c r="F68" i="18"/>
  <c r="H67" i="18"/>
  <c r="I67" i="18" s="1"/>
  <c r="F67" i="18"/>
  <c r="T66" i="18"/>
  <c r="U66" i="18" s="1"/>
  <c r="S66" i="18"/>
  <c r="R66" i="18"/>
  <c r="Q66" i="18"/>
  <c r="P66" i="18"/>
  <c r="O66" i="18"/>
  <c r="N66" i="18"/>
  <c r="M66" i="18"/>
  <c r="K66" i="18"/>
  <c r="J66" i="18"/>
  <c r="G65" i="18"/>
  <c r="F65" i="18"/>
  <c r="L64" i="18"/>
  <c r="F64" i="18"/>
  <c r="G63" i="18"/>
  <c r="H63" i="18" s="1"/>
  <c r="F63" i="18"/>
  <c r="T62" i="18"/>
  <c r="S62" i="18"/>
  <c r="R62" i="18"/>
  <c r="Q62" i="18"/>
  <c r="P62" i="18"/>
  <c r="O62" i="18"/>
  <c r="N62" i="18"/>
  <c r="M62" i="18"/>
  <c r="L62" i="18"/>
  <c r="K62" i="18"/>
  <c r="J62" i="18"/>
  <c r="G61" i="18"/>
  <c r="F61" i="18"/>
  <c r="F60" i="18"/>
  <c r="H59" i="18"/>
  <c r="I59" i="18" s="1"/>
  <c r="F59" i="18"/>
  <c r="G58" i="18"/>
  <c r="H58" i="18" s="1"/>
  <c r="I58" i="18" s="1"/>
  <c r="F58" i="18"/>
  <c r="T57" i="18"/>
  <c r="S57" i="18"/>
  <c r="R57" i="18"/>
  <c r="U57" i="18" s="1"/>
  <c r="Q57" i="18"/>
  <c r="P57" i="18"/>
  <c r="O57" i="18"/>
  <c r="N57" i="18"/>
  <c r="M57" i="18"/>
  <c r="L57" i="18"/>
  <c r="K57" i="18"/>
  <c r="J57" i="18"/>
  <c r="G56" i="18"/>
  <c r="F56" i="18"/>
  <c r="L55" i="18"/>
  <c r="F55" i="18"/>
  <c r="L54" i="18"/>
  <c r="F54" i="18"/>
  <c r="G53" i="18"/>
  <c r="H53" i="18" s="1"/>
  <c r="I53" i="18" s="1"/>
  <c r="T52" i="18"/>
  <c r="S52" i="18"/>
  <c r="R52" i="18"/>
  <c r="Q52" i="18"/>
  <c r="P52" i="18"/>
  <c r="O52" i="18"/>
  <c r="N52" i="18"/>
  <c r="M52" i="18"/>
  <c r="L52" i="18"/>
  <c r="K52" i="18"/>
  <c r="J52" i="18"/>
  <c r="E51" i="18"/>
  <c r="D51" i="18"/>
  <c r="C51" i="18"/>
  <c r="T35" i="18"/>
  <c r="S35" i="18"/>
  <c r="R35" i="18"/>
  <c r="Q35" i="18"/>
  <c r="P35" i="18"/>
  <c r="O35" i="18"/>
  <c r="N35" i="18"/>
  <c r="M35" i="18"/>
  <c r="L35" i="18"/>
  <c r="K35" i="18"/>
  <c r="J35" i="18"/>
  <c r="U33" i="18"/>
  <c r="W33" i="18" s="1"/>
  <c r="F35" i="18"/>
  <c r="T32" i="18"/>
  <c r="S32" i="18"/>
  <c r="R32" i="18"/>
  <c r="Q32" i="18"/>
  <c r="P32" i="18"/>
  <c r="O32" i="18"/>
  <c r="N32" i="18"/>
  <c r="M32" i="18"/>
  <c r="L32" i="18"/>
  <c r="K32" i="18"/>
  <c r="J32" i="18"/>
  <c r="U31" i="18"/>
  <c r="W31" i="18" s="1"/>
  <c r="F31" i="18"/>
  <c r="U30" i="18"/>
  <c r="W30" i="18" s="1"/>
  <c r="H30" i="18"/>
  <c r="I30" i="18" s="1"/>
  <c r="U29" i="18"/>
  <c r="W29" i="18" s="1"/>
  <c r="F29" i="18"/>
  <c r="U28" i="18"/>
  <c r="W28" i="18" s="1"/>
  <c r="H28" i="18"/>
  <c r="I28" i="18" s="1"/>
  <c r="F28" i="18"/>
  <c r="U27" i="18"/>
  <c r="W27" i="18" s="1"/>
  <c r="H27" i="18"/>
  <c r="I27" i="18" s="1"/>
  <c r="F27" i="18"/>
  <c r="T26" i="18"/>
  <c r="S26" i="18"/>
  <c r="R26" i="18"/>
  <c r="Q26" i="18"/>
  <c r="P26" i="18"/>
  <c r="O26" i="18"/>
  <c r="L26" i="18"/>
  <c r="K26" i="18"/>
  <c r="J26" i="18"/>
  <c r="G26" i="18"/>
  <c r="H23" i="18"/>
  <c r="I23" i="18" s="1"/>
  <c r="H22" i="18"/>
  <c r="I22" i="18" s="1"/>
  <c r="H20" i="18"/>
  <c r="I20" i="18" s="1"/>
  <c r="H19" i="18"/>
  <c r="I19" i="18" s="1"/>
  <c r="T18" i="18"/>
  <c r="S18" i="18"/>
  <c r="R18" i="18"/>
  <c r="Q18" i="18"/>
  <c r="P18" i="18"/>
  <c r="O18" i="18"/>
  <c r="N18" i="18"/>
  <c r="M18" i="18"/>
  <c r="L18" i="18"/>
  <c r="K18" i="18"/>
  <c r="J18" i="18"/>
  <c r="G18" i="18"/>
  <c r="H17" i="18"/>
  <c r="I17" i="18" s="1"/>
  <c r="H16" i="18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T9" i="18"/>
  <c r="T8" i="18" s="1"/>
  <c r="S9" i="18"/>
  <c r="R9" i="18"/>
  <c r="Q9" i="18"/>
  <c r="Q8" i="18" s="1"/>
  <c r="P9" i="18"/>
  <c r="O9" i="18"/>
  <c r="N9" i="18"/>
  <c r="M9" i="18"/>
  <c r="L9" i="18"/>
  <c r="K9" i="18"/>
  <c r="J9" i="18"/>
  <c r="G9" i="18"/>
  <c r="E8" i="18"/>
  <c r="D8" i="18"/>
  <c r="C8" i="18"/>
  <c r="C7" i="18"/>
  <c r="D7" i="18" s="1"/>
  <c r="E7" i="18" s="1"/>
  <c r="F7" i="18" s="1"/>
  <c r="G7" i="18" s="1"/>
  <c r="H7" i="18" s="1"/>
  <c r="L7" i="18" s="1"/>
  <c r="M7" i="18" s="1"/>
  <c r="N7" i="18" s="1"/>
  <c r="O7" i="18" s="1"/>
  <c r="P7" i="18" s="1"/>
  <c r="Q7" i="18" s="1"/>
  <c r="R7" i="18" s="1"/>
  <c r="S7" i="18" s="1"/>
  <c r="T7" i="18" s="1"/>
  <c r="L8" i="18" l="1"/>
  <c r="H9" i="18"/>
  <c r="I9" i="18"/>
  <c r="U52" i="18"/>
  <c r="F52" i="18"/>
  <c r="I66" i="18"/>
  <c r="U62" i="18"/>
  <c r="F72" i="18"/>
  <c r="S8" i="18"/>
  <c r="O8" i="18"/>
  <c r="O81" i="18" s="1"/>
  <c r="O79" i="18" s="1"/>
  <c r="K8" i="18"/>
  <c r="M8" i="18"/>
  <c r="U26" i="18"/>
  <c r="W26" i="18" s="1"/>
  <c r="Q51" i="18"/>
  <c r="U83" i="18"/>
  <c r="W82" i="18" s="1"/>
  <c r="Y82" i="18" s="1"/>
  <c r="K51" i="18"/>
  <c r="O51" i="18"/>
  <c r="F66" i="18"/>
  <c r="F62" i="18"/>
  <c r="R81" i="18"/>
  <c r="R79" i="18" s="1"/>
  <c r="T81" i="18"/>
  <c r="T79" i="18" s="1"/>
  <c r="F57" i="18"/>
  <c r="Q81" i="18"/>
  <c r="Q79" i="18" s="1"/>
  <c r="S81" i="18"/>
  <c r="S79" i="18" s="1"/>
  <c r="S51" i="18"/>
  <c r="M51" i="18"/>
  <c r="G8" i="18"/>
  <c r="P8" i="18"/>
  <c r="P81" i="18" s="1"/>
  <c r="P79" i="18" s="1"/>
  <c r="J51" i="18"/>
  <c r="L51" i="18"/>
  <c r="L76" i="18" s="1"/>
  <c r="N51" i="18"/>
  <c r="P51" i="18"/>
  <c r="R51" i="18"/>
  <c r="T51" i="18"/>
  <c r="F26" i="18"/>
  <c r="G35" i="18"/>
  <c r="G57" i="18"/>
  <c r="H26" i="18"/>
  <c r="J8" i="18"/>
  <c r="N8" i="18"/>
  <c r="R8" i="18"/>
  <c r="G32" i="18"/>
  <c r="U32" i="18"/>
  <c r="W32" i="18" s="1"/>
  <c r="F32" i="18"/>
  <c r="H18" i="18"/>
  <c r="H8" i="18" s="1"/>
  <c r="I18" i="18"/>
  <c r="I8" i="18" s="1"/>
  <c r="F20" i="18"/>
  <c r="G52" i="18"/>
  <c r="G62" i="18"/>
  <c r="H66" i="18"/>
  <c r="F19" i="18"/>
  <c r="F22" i="18"/>
  <c r="U35" i="18"/>
  <c r="W35" i="18" s="1"/>
  <c r="C76" i="18"/>
  <c r="E76" i="18"/>
  <c r="H73" i="18"/>
  <c r="I73" i="18" s="1"/>
  <c r="D76" i="18"/>
  <c r="O76" i="18"/>
  <c r="I26" i="18"/>
  <c r="I32" i="18"/>
  <c r="H32" i="18"/>
  <c r="I57" i="18"/>
  <c r="H57" i="18"/>
  <c r="I35" i="18"/>
  <c r="H35" i="18"/>
  <c r="I52" i="18"/>
  <c r="H52" i="18"/>
  <c r="I63" i="18"/>
  <c r="I62" i="18" s="1"/>
  <c r="H62" i="18"/>
  <c r="F10" i="18"/>
  <c r="F11" i="18"/>
  <c r="F12" i="18"/>
  <c r="F13" i="18"/>
  <c r="F14" i="18"/>
  <c r="F15" i="18"/>
  <c r="F16" i="18"/>
  <c r="F17" i="18"/>
  <c r="F23" i="18"/>
  <c r="G72" i="18"/>
  <c r="N76" i="18" l="1"/>
  <c r="M76" i="18"/>
  <c r="P76" i="18"/>
  <c r="U51" i="18"/>
  <c r="S76" i="18"/>
  <c r="F51" i="18"/>
  <c r="T76" i="18"/>
  <c r="H72" i="18"/>
  <c r="H51" i="18" s="1"/>
  <c r="H76" i="18" s="1"/>
  <c r="R76" i="18"/>
  <c r="G51" i="18"/>
  <c r="G76" i="18" s="1"/>
  <c r="F18" i="18"/>
  <c r="I72" i="18"/>
  <c r="I51" i="18" s="1"/>
  <c r="F9" i="18"/>
  <c r="V81" i="18"/>
  <c r="Q76" i="18"/>
  <c r="U76" i="18" l="1"/>
  <c r="F8" i="18"/>
  <c r="F76" i="18" s="1"/>
  <c r="F81" i="18" s="1"/>
  <c r="C6" i="16" l="1"/>
  <c r="D6" i="16" s="1"/>
  <c r="E6" i="16" s="1"/>
  <c r="F6" i="16" s="1"/>
  <c r="G6" i="16" s="1"/>
  <c r="H6" i="16" s="1"/>
  <c r="I6" i="16" s="1"/>
  <c r="J6" i="16" s="1"/>
  <c r="K6" i="16" s="1"/>
  <c r="L6" i="16" s="1"/>
  <c r="M6" i="16" s="1"/>
  <c r="N6" i="16" s="1"/>
  <c r="O6" i="16" s="1"/>
  <c r="P6" i="16" s="1"/>
  <c r="Q6" i="16" s="1"/>
  <c r="R6" i="16" s="1"/>
  <c r="S6" i="16" s="1"/>
  <c r="T6" i="16" s="1"/>
  <c r="U6" i="16" s="1"/>
  <c r="V6" i="16" s="1"/>
  <c r="W6" i="16" s="1"/>
  <c r="X6" i="16" s="1"/>
  <c r="Y6" i="16" s="1"/>
  <c r="Z6" i="16" s="1"/>
  <c r="AA6" i="16" s="1"/>
  <c r="AB6" i="16" s="1"/>
  <c r="AC6" i="16" s="1"/>
  <c r="AD6" i="16" s="1"/>
  <c r="AE6" i="16" s="1"/>
  <c r="AF6" i="16" s="1"/>
  <c r="AG6" i="16" s="1"/>
  <c r="AH6" i="16" s="1"/>
  <c r="AI6" i="16" s="1"/>
  <c r="AJ6" i="16" s="1"/>
  <c r="AK6" i="16" s="1"/>
  <c r="AL6" i="16" s="1"/>
  <c r="AM6" i="16" s="1"/>
  <c r="AN6" i="16" s="1"/>
  <c r="AO6" i="16" s="1"/>
  <c r="AP6" i="16" s="1"/>
  <c r="AQ6" i="16" s="1"/>
  <c r="AR6" i="16" s="1"/>
  <c r="AS6" i="16" s="1"/>
  <c r="AT6" i="16" s="1"/>
  <c r="AU6" i="16" s="1"/>
  <c r="AV6" i="16" s="1"/>
  <c r="AW6" i="16" s="1"/>
  <c r="AX6" i="16" s="1"/>
  <c r="AY6" i="16" s="1"/>
  <c r="AZ6" i="16" s="1"/>
  <c r="BA6" i="16" s="1"/>
  <c r="C18" i="13" l="1"/>
  <c r="I5" i="4" l="1"/>
  <c r="I6" i="4"/>
  <c r="I7" i="4"/>
  <c r="B8" i="4"/>
  <c r="C8" i="4"/>
  <c r="D8" i="4"/>
  <c r="E8" i="4"/>
  <c r="F8" i="4"/>
  <c r="G8" i="4"/>
  <c r="H8" i="4"/>
  <c r="I8" i="4" l="1"/>
</calcChain>
</file>

<file path=xl/sharedStrings.xml><?xml version="1.0" encoding="utf-8"?>
<sst xmlns="http://schemas.openxmlformats.org/spreadsheetml/2006/main" count="1120" uniqueCount="533">
  <si>
    <t>Безопасности жизнедеятельности и охраны труда</t>
  </si>
  <si>
    <t>Учебной бухгалтерии</t>
  </si>
  <si>
    <t>Сводные данные по бюджету времени (в неделях) для очной формы обучения</t>
  </si>
  <si>
    <t>1.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</si>
  <si>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</si>
  <si>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</si>
  <si>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</si>
  <si>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</si>
  <si>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</si>
  <si>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</si>
  <si>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</si>
  <si>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</si>
  <si>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</si>
  <si>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</si>
  <si>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</si>
  <si>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</si>
  <si>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</si>
  <si>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15 21</t>
  </si>
  <si>
    <t>22 28</t>
  </si>
  <si>
    <t>06 12</t>
  </si>
  <si>
    <t>13 19</t>
  </si>
  <si>
    <t>20 26</t>
  </si>
  <si>
    <t>27 02</t>
  </si>
  <si>
    <t>10 16</t>
  </si>
  <si>
    <t>17 23</t>
  </si>
  <si>
    <t>24 30</t>
  </si>
  <si>
    <t>1    7</t>
  </si>
  <si>
    <t>2    8</t>
  </si>
  <si>
    <t>9 15</t>
  </si>
  <si>
    <t>16 22</t>
  </si>
  <si>
    <t>23 29</t>
  </si>
  <si>
    <t>30 05</t>
  </si>
  <si>
    <t>27 03</t>
  </si>
  <si>
    <t>04 10</t>
  </si>
  <si>
    <t>11 17</t>
  </si>
  <si>
    <t>18 24</t>
  </si>
  <si>
    <t>25 31</t>
  </si>
  <si>
    <t>8 14</t>
  </si>
  <si>
    <t>29 05</t>
  </si>
  <si>
    <t>6 12</t>
  </si>
  <si>
    <t>3    9</t>
  </si>
  <si>
    <t>№ недели</t>
  </si>
  <si>
    <t>К</t>
  </si>
  <si>
    <t>С</t>
  </si>
  <si>
    <t>И</t>
  </si>
  <si>
    <t>*</t>
  </si>
  <si>
    <t>Обозначение:</t>
  </si>
  <si>
    <t xml:space="preserve">Теоретическое </t>
  </si>
  <si>
    <t>Практика для</t>
  </si>
  <si>
    <t>Практика по</t>
  </si>
  <si>
    <t>Практика</t>
  </si>
  <si>
    <t xml:space="preserve">Промежуточная </t>
  </si>
  <si>
    <t>Итоговая</t>
  </si>
  <si>
    <t>обучение</t>
  </si>
  <si>
    <t>получения</t>
  </si>
  <si>
    <t>профилю</t>
  </si>
  <si>
    <t>преддипломная</t>
  </si>
  <si>
    <t>аттестация</t>
  </si>
  <si>
    <t>государственная</t>
  </si>
  <si>
    <t>первичных</t>
  </si>
  <si>
    <t>специальности</t>
  </si>
  <si>
    <t>(квалификационная)</t>
  </si>
  <si>
    <t>профессиональных</t>
  </si>
  <si>
    <t>(технологическая)</t>
  </si>
  <si>
    <t>стажировка</t>
  </si>
  <si>
    <t>навыков(учебная)</t>
  </si>
  <si>
    <t>У</t>
  </si>
  <si>
    <t>Т</t>
  </si>
  <si>
    <t>А</t>
  </si>
  <si>
    <t>ПП.02.01</t>
  </si>
  <si>
    <t>Заместитель директора по учебной работе</t>
  </si>
  <si>
    <t>Г.Е.Татаринова</t>
  </si>
  <si>
    <t>Заместитель директора по учебно-производст-</t>
  </si>
  <si>
    <t>венной работе</t>
  </si>
  <si>
    <t>Н.М.Медведева</t>
  </si>
  <si>
    <t>Председатель цикловой комиссии общеобразова-</t>
  </si>
  <si>
    <t>тельных дисциплин</t>
  </si>
  <si>
    <t>Т.И. Новикова</t>
  </si>
  <si>
    <t>Председатель цикловой комиссии гуманитарных</t>
  </si>
  <si>
    <t>и социально-экономическихдисциплин</t>
  </si>
  <si>
    <t>Д.Ш.Юсупова</t>
  </si>
  <si>
    <t>Председатель цикловой комиссии экономических,</t>
  </si>
  <si>
    <t>бухгалтерских и  страховых дисциплин</t>
  </si>
  <si>
    <t xml:space="preserve">        Е.Г.Семанин</t>
  </si>
  <si>
    <t>38.02.01 Экономика и бухгалтерский учет (по отраслям)</t>
  </si>
  <si>
    <t>4. Перечень кабинетов, лабораторий для подготовки по специальности СПО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</si>
  <si>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</si>
  <si>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</si>
  <si>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</si>
  <si>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</si>
  <si>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</si>
  <si>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</si>
  <si>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</si>
  <si>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по курсам</t>
  </si>
  <si>
    <t>по профилю специальности СПО</t>
  </si>
  <si>
    <t>I курс</t>
  </si>
  <si>
    <t>II курс</t>
  </si>
  <si>
    <t>III курс</t>
  </si>
  <si>
    <t>Всего</t>
  </si>
  <si>
    <t>3.2. План учебного процесса (для ОПОП СПО)</t>
  </si>
  <si>
    <t>Формы промежуточной аттестации</t>
  </si>
  <si>
    <t>Максимальная</t>
  </si>
  <si>
    <t>Обязательная</t>
  </si>
  <si>
    <t>Семестр 1</t>
  </si>
  <si>
    <t>Семестр 3</t>
  </si>
  <si>
    <t>Семестр 5</t>
  </si>
  <si>
    <t>Семестр 6</t>
  </si>
  <si>
    <t>Лаб. и пр. занятия</t>
  </si>
  <si>
    <t>Курс. проект.</t>
  </si>
  <si>
    <t>2</t>
  </si>
  <si>
    <t>3</t>
  </si>
  <si>
    <t>О</t>
  </si>
  <si>
    <t>ОБЩЕОБРАЗОВАТЕЛЬНЫЙ ЦИКЛ</t>
  </si>
  <si>
    <t>ОДБ</t>
  </si>
  <si>
    <t>Базовые дисциплины</t>
  </si>
  <si>
    <t>Литература</t>
  </si>
  <si>
    <t>Иностранный язык</t>
  </si>
  <si>
    <t>История</t>
  </si>
  <si>
    <t>Обществознание</t>
  </si>
  <si>
    <t>География</t>
  </si>
  <si>
    <t>Естествознание</t>
  </si>
  <si>
    <t>Физкультура</t>
  </si>
  <si>
    <t>ОБЖ</t>
  </si>
  <si>
    <t>ОДП</t>
  </si>
  <si>
    <t>Профильные дисциплины</t>
  </si>
  <si>
    <t>Математика</t>
  </si>
  <si>
    <t>Информатика и ИКТ</t>
  </si>
  <si>
    <t>Экономика</t>
  </si>
  <si>
    <t>Право</t>
  </si>
  <si>
    <t>ПП</t>
  </si>
  <si>
    <t>ОГСЭ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</si>
  <si>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</si>
  <si>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</si>
  <si>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</si>
  <si>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</si>
  <si>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</si>
  <si>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Физическая культура</t>
  </si>
  <si>
    <t>ЕН</t>
  </si>
  <si>
    <t>Математический и общий естественнонаучный цикл</t>
  </si>
  <si>
    <t>ЕН.01</t>
  </si>
  <si>
    <t>ЕН.02</t>
  </si>
  <si>
    <t>П</t>
  </si>
  <si>
    <t>Профессиональный цикл</t>
  </si>
  <si>
    <t>ОП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</si>
  <si>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</si>
  <si>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</si>
  <si>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</si>
  <si>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</si>
  <si>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</si>
  <si>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>ОП.03</t>
  </si>
  <si>
    <t>Менеджмент</t>
  </si>
  <si>
    <t>ОП.04</t>
  </si>
  <si>
    <t>ОП.05</t>
  </si>
  <si>
    <t>ОП.06</t>
  </si>
  <si>
    <t>Финансы, денежное обращение и кредит</t>
  </si>
  <si>
    <t>ОП.07</t>
  </si>
  <si>
    <t>Налоги и налогообложение</t>
  </si>
  <si>
    <t>ОП.08</t>
  </si>
  <si>
    <t>Основы бухгалтерского учета</t>
  </si>
  <si>
    <t>ОП.09</t>
  </si>
  <si>
    <t>Аудит</t>
  </si>
  <si>
    <t>ОП.10</t>
  </si>
  <si>
    <t>Безопасность жизнедеятельности</t>
  </si>
  <si>
    <t>ПМ</t>
  </si>
  <si>
    <t>Профессиональные модули</t>
  </si>
  <si>
    <t>ПМ.01</t>
  </si>
  <si>
    <t>Документирование хозяйственных операций и ведение бухгалтерского учета имущества организаций</t>
  </si>
  <si>
    <t>МДК.01.01</t>
  </si>
  <si>
    <t>УП.01.01</t>
  </si>
  <si>
    <t>час</t>
  </si>
  <si>
    <t>ПМ.1.ЭК</t>
  </si>
  <si>
    <t>Экзамен квалификационный</t>
  </si>
  <si>
    <t>ПМ.02</t>
  </si>
  <si>
    <t>МДК.02.01</t>
  </si>
  <si>
    <t>МДК.02.02</t>
  </si>
  <si>
    <t xml:space="preserve">Бухгалтерская технология проведения и оформления инвентаризации  </t>
  </si>
  <si>
    <t>ПМ.03</t>
  </si>
  <si>
    <t>Проведение расчетов с бюджетом и внебюджетными фондами</t>
  </si>
  <si>
    <t>МДК.03.01</t>
  </si>
  <si>
    <t xml:space="preserve">Организация  расчетов с бюджетом и внебюджетными фондами  </t>
  </si>
  <si>
    <t>ПП.03.01</t>
  </si>
  <si>
    <t>ПМ.04</t>
  </si>
  <si>
    <t>Составление  и использование  бухгалтерской отчетности</t>
  </si>
  <si>
    <t>МДК.04.01</t>
  </si>
  <si>
    <t xml:space="preserve">Технология составления бухгалтерской отчетности   </t>
  </si>
  <si>
    <t>МДК.04.02</t>
  </si>
  <si>
    <t xml:space="preserve">Основы анализа бухгалтерской отчетности  </t>
  </si>
  <si>
    <t>ПП.04.01</t>
  </si>
  <si>
    <t>ПМ.05</t>
  </si>
  <si>
    <t>Выполнение  работ по одной или нескольким профессиям рабочих, должностям служащих</t>
  </si>
  <si>
    <t>Производственная (по профилю специальности) практика</t>
  </si>
  <si>
    <t>Преддипломная практика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</si>
  <si>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</si>
  <si>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</si>
  <si>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</si>
  <si>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</si>
  <si>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</si>
  <si>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</si>
  <si>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 xml:space="preserve">Индекс </t>
  </si>
  <si>
    <t>Наименование циклов,  дисциплин, профессиональных модулеей, МДК, практик</t>
  </si>
  <si>
    <t>Учебная нагрузка обучающихся, ч</t>
  </si>
  <si>
    <t>Распределение по курсам и семестрам</t>
  </si>
  <si>
    <t xml:space="preserve">                                              курс 1                                                                             курс 2                                                                                       курс 3          </t>
  </si>
  <si>
    <t>Самостоятельная</t>
  </si>
  <si>
    <t>Cеместр 2</t>
  </si>
  <si>
    <t>Семестр 4</t>
  </si>
  <si>
    <t>Экзамены</t>
  </si>
  <si>
    <t>зачеты</t>
  </si>
  <si>
    <t>Диффер. Зачеты</t>
  </si>
  <si>
    <t>другие формы контроля</t>
  </si>
  <si>
    <t>в том числе</t>
  </si>
  <si>
    <t>Теор. обучение</t>
  </si>
  <si>
    <t>Лаб и пр. занятия</t>
  </si>
  <si>
    <t>час/нед.</t>
  </si>
  <si>
    <t>ОДБ. 1</t>
  </si>
  <si>
    <t>Русский язык</t>
  </si>
  <si>
    <t>ОДБ. 2</t>
  </si>
  <si>
    <t>ОДБ. 3</t>
  </si>
  <si>
    <t>ОДБ. 4</t>
  </si>
  <si>
    <t>ОДБ. 5</t>
  </si>
  <si>
    <t>ОДБ. 6</t>
  </si>
  <si>
    <t>ОДБ. 7</t>
  </si>
  <si>
    <t>ОДБ. 8</t>
  </si>
  <si>
    <t>ОДБ. 9</t>
  </si>
  <si>
    <t>ОДП. 1</t>
  </si>
  <si>
    <t>ОДП. 2</t>
  </si>
  <si>
    <t>ОДП. 3</t>
  </si>
  <si>
    <t>ОДП. 4</t>
  </si>
  <si>
    <t>ПРОФЕССИОНАЛЬНАЯ  ПОДГОТОВКА</t>
  </si>
  <si>
    <t>ОГСЭ. 1</t>
  </si>
  <si>
    <t>ОГСЭ. 2</t>
  </si>
  <si>
    <t>ОГСЭ. 3</t>
  </si>
  <si>
    <t>Философия</t>
  </si>
  <si>
    <t>ОГСЭ. 4</t>
  </si>
  <si>
    <t>ЕН. 1</t>
  </si>
  <si>
    <t>ЕН. 2</t>
  </si>
  <si>
    <t>Информационные технологии в профессиональной деятельности</t>
  </si>
  <si>
    <t>ОП. 1</t>
  </si>
  <si>
    <t>Экономика организаций</t>
  </si>
  <si>
    <t>ОП. 2</t>
  </si>
  <si>
    <t>ОП. 3</t>
  </si>
  <si>
    <t>ОП. 4</t>
  </si>
  <si>
    <t>Документационное обеспечение управления</t>
  </si>
  <si>
    <t>Наименование циклов, разделов, дисциплин, профессиональных модулеей, МДК, практик</t>
  </si>
  <si>
    <t xml:space="preserve">                                         курс 1                                                                                    курс 2                                                                                       курс 3                 </t>
  </si>
  <si>
    <t>ОП.5</t>
  </si>
  <si>
    <t>Правовое обеспечение профессиональной деятельности</t>
  </si>
  <si>
    <t>ОП.6</t>
  </si>
  <si>
    <t>ОП.7</t>
  </si>
  <si>
    <t>Налоги и налогооблажение</t>
  </si>
  <si>
    <t>ОП. 8</t>
  </si>
  <si>
    <t>ОП.9</t>
  </si>
  <si>
    <t xml:space="preserve">Аудит </t>
  </si>
  <si>
    <t>ПМ. 1</t>
  </si>
  <si>
    <t>МДК. 1.1.</t>
  </si>
  <si>
    <t>Практические основыбухгалтерского учета имущества организаций</t>
  </si>
  <si>
    <t>УП. 1.1.</t>
  </si>
  <si>
    <t xml:space="preserve">Учебная практика </t>
  </si>
  <si>
    <t>PПFaLse</t>
  </si>
  <si>
    <t>нед</t>
  </si>
  <si>
    <t>ПМ. 1.ЭК.</t>
  </si>
  <si>
    <t>ПМ. 2</t>
  </si>
  <si>
    <t>Ведение бухгалтерского учета источников формирования имущества, выполненние работ по инвентаризации имущества и финансовых обязательств организации</t>
  </si>
  <si>
    <t>МДК. 2.1</t>
  </si>
  <si>
    <t>Пратические основы бухгалтерского учета источников формирования имущества организаций</t>
  </si>
  <si>
    <t>МДК. 2.2</t>
  </si>
  <si>
    <t>Бухгалтерская технология проведения и оформления инвентаризации</t>
  </si>
  <si>
    <t>УП. 2.1</t>
  </si>
  <si>
    <t>ПМ. 2.ЭК.</t>
  </si>
  <si>
    <t>ПМ.3</t>
  </si>
  <si>
    <t>МДК. 3.1.</t>
  </si>
  <si>
    <t>Организация расчетов с бюджетом и внебюджетными фондами</t>
  </si>
  <si>
    <t>ПП. 3.1</t>
  </si>
  <si>
    <t>ПМ. 3.ЭК.</t>
  </si>
  <si>
    <t>ПМ. 4</t>
  </si>
  <si>
    <t>Составление и использование бухгалтерской отчетности</t>
  </si>
  <si>
    <t xml:space="preserve">МДК. 4.1. </t>
  </si>
  <si>
    <t>Технология составления бухгалтерской отчетности</t>
  </si>
  <si>
    <t xml:space="preserve">                                            курс 1                                                                                курс 2                                                                                       курс 3         </t>
  </si>
  <si>
    <t>МДК. 4.2</t>
  </si>
  <si>
    <t>Основы анализа бухгалтерской отчетности</t>
  </si>
  <si>
    <t>ПП. 4.1</t>
  </si>
  <si>
    <t>ПМ. 4.ЭК</t>
  </si>
  <si>
    <t>ПМ. 5</t>
  </si>
  <si>
    <t>Выполнение работ по одной или нескольким профессиям рабочих, должностям служащих</t>
  </si>
  <si>
    <t>МДК. 5.1</t>
  </si>
  <si>
    <t>Выплнение работ по профессии "кассир"</t>
  </si>
  <si>
    <t>УП. 5.1</t>
  </si>
  <si>
    <t>Рабочая профессия</t>
  </si>
  <si>
    <t>ПМ. 5. ЭК</t>
  </si>
  <si>
    <t>Учебная и производственная (по профилю специальности) практики</t>
  </si>
  <si>
    <t>Концентрированная</t>
  </si>
  <si>
    <t>Рассредоточенная</t>
  </si>
  <si>
    <t xml:space="preserve"> </t>
  </si>
  <si>
    <t>ВСЕГО ПО ДИСЦИПЛИНАМ и МДК</t>
  </si>
  <si>
    <t>Экзаменов</t>
  </si>
  <si>
    <t>Зачетов</t>
  </si>
  <si>
    <t>Дифференциальных зачетов</t>
  </si>
  <si>
    <t>№</t>
  </si>
  <si>
    <t>Наименование</t>
  </si>
  <si>
    <t xml:space="preserve">   Кабинеты:</t>
  </si>
  <si>
    <t>Социально-экономических дисциплин</t>
  </si>
  <si>
    <t>Иностранного языка</t>
  </si>
  <si>
    <t>Математики</t>
  </si>
  <si>
    <t>Экономики организации</t>
  </si>
  <si>
    <t>Статистики</t>
  </si>
  <si>
    <t>Менеджмента</t>
  </si>
  <si>
    <t xml:space="preserve">Документационного обеспечения управления 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</si>
  <si>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</si>
  <si>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</si>
  <si>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кредита</t>
  </si>
  <si>
    <t>Экономической теории</t>
  </si>
  <si>
    <t>Теории бухгалтерского учета</t>
  </si>
  <si>
    <t>Анализа финансово-экономической деятельности</t>
  </si>
  <si>
    <t>Русского языка и литературы</t>
  </si>
  <si>
    <t xml:space="preserve">   Лаборатории:</t>
  </si>
  <si>
    <t>Информационных технологий в профессиональной деятельности</t>
  </si>
  <si>
    <t>Физики</t>
  </si>
  <si>
    <t>Химии</t>
  </si>
  <si>
    <t>Спортивный комплекс:</t>
  </si>
  <si>
    <t>Спортивный зал</t>
  </si>
  <si>
    <t xml:space="preserve">Открытый стадион широкого профиля </t>
  </si>
  <si>
    <t>Стрелковый тир</t>
  </si>
  <si>
    <t xml:space="preserve">  Залы:</t>
  </si>
  <si>
    <t>Читальный зал</t>
  </si>
  <si>
    <t>Библиотека</t>
  </si>
  <si>
    <t>Актовый зал</t>
  </si>
  <si>
    <t>Прфессиональный цикл</t>
  </si>
  <si>
    <t>ОП.1</t>
  </si>
  <si>
    <t>ОП.2</t>
  </si>
  <si>
    <t>ОП.3</t>
  </si>
  <si>
    <t>ОП.4</t>
  </si>
  <si>
    <t>Информатика</t>
  </si>
  <si>
    <t>ОП.8</t>
  </si>
  <si>
    <t>МДК.1.1</t>
  </si>
  <si>
    <t>Физика</t>
  </si>
  <si>
    <t>Биология</t>
  </si>
  <si>
    <t>ПП. 1.1.</t>
  </si>
  <si>
    <t>Химия</t>
  </si>
  <si>
    <t>МДК. 2.1.</t>
  </si>
  <si>
    <t>МДК. 2.2.</t>
  </si>
  <si>
    <t>Основы философии</t>
  </si>
  <si>
    <t>УП. 2.1.</t>
  </si>
  <si>
    <t>ПП. 2.1.</t>
  </si>
  <si>
    <t>ПМ. 3.1.</t>
  </si>
  <si>
    <t>Информационные технологии</t>
  </si>
  <si>
    <t>УП.3.1.</t>
  </si>
  <si>
    <t>Экологические основы природопользования</t>
  </si>
  <si>
    <t>ПП.3.1.</t>
  </si>
  <si>
    <t>преддипломная практика</t>
  </si>
  <si>
    <t>Утверждаю</t>
  </si>
  <si>
    <t>директор</t>
  </si>
  <si>
    <t>УЧЕБНЫЙ ПЛАН</t>
  </si>
  <si>
    <t>«Коломенский аграрный колледж»</t>
  </si>
  <si>
    <t>по специальности среднего профессионального образования</t>
  </si>
  <si>
    <t>по программе базовой  подготовки</t>
  </si>
  <si>
    <t>ПП.04.02</t>
  </si>
  <si>
    <t>Учебная нагрузка обучающихся (час.)</t>
  </si>
  <si>
    <t>ПДП</t>
  </si>
  <si>
    <t>ГИА</t>
  </si>
  <si>
    <t>дисциплин и МДК</t>
  </si>
  <si>
    <t>зачетов</t>
  </si>
  <si>
    <t>О.00</t>
  </si>
  <si>
    <t>ОГСЭ.00</t>
  </si>
  <si>
    <t>ЕН.00</t>
  </si>
  <si>
    <t>ОП.00</t>
  </si>
  <si>
    <t>ПМ.00</t>
  </si>
  <si>
    <t>ОП.11</t>
  </si>
  <si>
    <t>ОП.12</t>
  </si>
  <si>
    <t>ТППР</t>
  </si>
  <si>
    <t>ТППЖ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</si>
  <si>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</si>
  <si>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</si>
  <si>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</si>
  <si>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</si>
  <si>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</si>
  <si>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</si>
  <si>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</si>
  <si>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Основы безопасности жизнедеятельности</t>
  </si>
  <si>
    <t>по выбору из обязательных предметных областей</t>
  </si>
  <si>
    <t>ОУД.08</t>
  </si>
  <si>
    <t>ОУД.09</t>
  </si>
  <si>
    <t>ОУД.10</t>
  </si>
  <si>
    <t>ОУД.11</t>
  </si>
  <si>
    <t>ОУД.12</t>
  </si>
  <si>
    <t>3,4,5,6</t>
  </si>
  <si>
    <t>4к</t>
  </si>
  <si>
    <t>38.02.01</t>
  </si>
  <si>
    <t>ГБПОУ  МО «Коломенский аграрный колледж»</t>
  </si>
  <si>
    <t>3к</t>
  </si>
  <si>
    <t>ОБОСНОВАНИЕ РАСПРЕДЕЛЕНИЯ ВАРИАТИВНОЙ  ЧАСТИ ППССЗ</t>
  </si>
  <si>
    <t xml:space="preserve">           ГБПОУ  МО «КОЛОМЕНСКИЙ АГАРНЫЙ КОЛЛЕДЖ»</t>
  </si>
  <si>
    <t>РАСПРЕДЕЛЕНИЕ  ЧАСОВ  ВАРИАТИВНОЙ  ЧАСТИ:</t>
  </si>
  <si>
    <t>Наименование дисциплин вариантной части</t>
  </si>
  <si>
    <t>Кол-во часов</t>
  </si>
  <si>
    <t>Обоснование</t>
  </si>
  <si>
    <t>Введение новых дисциплин общепрофессионального цикла</t>
  </si>
  <si>
    <t>1.1</t>
  </si>
  <si>
    <t>1.2</t>
  </si>
  <si>
    <t>Дисциплины опщепрофессионального цикла по ФГОС</t>
  </si>
  <si>
    <t>На увеличение объема времени в соответствии с потребностями работодателя и спецификой деятельности образовательной организации</t>
  </si>
  <si>
    <t>Профессиональные модули по ФГОС</t>
  </si>
  <si>
    <t>Итого:</t>
  </si>
  <si>
    <t xml:space="preserve">  </t>
  </si>
  <si>
    <t>По специальности 38.02.01 Экономика и бухгалтерский учет (по отраслям)</t>
  </si>
  <si>
    <t>Дисциплины математического и общего естественнонаучного цикла  по ФГОС</t>
  </si>
  <si>
    <t>4</t>
  </si>
  <si>
    <t>Введен по заявлению работодателя с целью освоения новых компетенций и расширения компетенций по МДК 02.01 Технология производства и переработки продукции животноводства</t>
  </si>
  <si>
    <t>5</t>
  </si>
  <si>
    <t>1.3</t>
  </si>
  <si>
    <t>Профессиональная адаптация</t>
  </si>
  <si>
    <t>Введен по рекомендации Министерства образования Московской области</t>
  </si>
  <si>
    <t xml:space="preserve">4. Перечень кабинетов, лабораторий для подготовки по специальности </t>
  </si>
  <si>
    <t>Заместитель директора по производственному</t>
  </si>
  <si>
    <t>обучению</t>
  </si>
  <si>
    <t>программы подготовки специалистов среднего звена</t>
  </si>
  <si>
    <t>ОП.13</t>
  </si>
  <si>
    <t>Астрономия</t>
  </si>
  <si>
    <t>Документирование хозяйственных операций и ведение бухгалтерского учета активов организаций</t>
  </si>
  <si>
    <t xml:space="preserve">Практические основы бухгалтерского учета активов организаций   </t>
  </si>
  <si>
    <t>Ведение бухгалтерского учета  источников формирования активов, выполнение работ по инвентаризации активов  и финансовых обязательств организации</t>
  </si>
  <si>
    <t xml:space="preserve">Практические основы бухгалтерского учета источников формирования активов организаций  </t>
  </si>
  <si>
    <t>__________ А.К. Зиновьев</t>
  </si>
  <si>
    <t>2      8</t>
  </si>
  <si>
    <t>09 15</t>
  </si>
  <si>
    <t>23.09-06.10</t>
  </si>
  <si>
    <t>07 13</t>
  </si>
  <si>
    <t>14 20</t>
  </si>
  <si>
    <t>21 27</t>
  </si>
  <si>
    <t>28 03</t>
  </si>
  <si>
    <t>25 01</t>
  </si>
  <si>
    <t>2   8</t>
  </si>
  <si>
    <t>30.12-05.01</t>
  </si>
  <si>
    <t>24 01</t>
  </si>
  <si>
    <t>Иностранный язык в профессиональной деятельности</t>
  </si>
  <si>
    <t>ОГСЭ.05</t>
  </si>
  <si>
    <t>Психология общения</t>
  </si>
  <si>
    <t>ПП.01.01</t>
  </si>
  <si>
    <t>Основ бухгалтерского учета</t>
  </si>
  <si>
    <t>Перечень видов учебной деятельности</t>
  </si>
  <si>
    <t>Формы промежуточной аттестации по семестрам</t>
  </si>
  <si>
    <t>Объем образовательной программы</t>
  </si>
  <si>
    <r>
      <t xml:space="preserve">Распределение обязательной учебной нагрузки </t>
    </r>
    <r>
      <rPr>
        <sz val="8"/>
        <rFont val="Times New Roman"/>
        <family val="1"/>
        <charset val="204"/>
      </rPr>
      <t xml:space="preserve">(влючая обязательную аудиторную нагрузку и все виды практики в составе профессиональных модулей) </t>
    </r>
    <r>
      <rPr>
        <b/>
        <sz val="8"/>
        <rFont val="Times New Roman"/>
        <family val="1"/>
        <charset val="204"/>
      </rPr>
      <t>по курсам и семестрам (час. в семестр)</t>
    </r>
  </si>
  <si>
    <t>код</t>
  </si>
  <si>
    <t>Компоненты программы                                             Наименование циклов, дисциплин, профессиональных модулей, МДК, практик</t>
  </si>
  <si>
    <t>экзамены</t>
  </si>
  <si>
    <t xml:space="preserve"> зачеты</t>
  </si>
  <si>
    <t>дифференцированные зачеты</t>
  </si>
  <si>
    <t>самостоятельная учебная работа</t>
  </si>
  <si>
    <t>Во взаимодействии с преподавателем</t>
  </si>
  <si>
    <t>Нагрузка на дисциплины и МДК</t>
  </si>
  <si>
    <t>По практике</t>
  </si>
  <si>
    <t>Консультации</t>
  </si>
  <si>
    <t>1 курс</t>
  </si>
  <si>
    <t>2 курс</t>
  </si>
  <si>
    <t>3 курс</t>
  </si>
  <si>
    <t>Всего учебных занятий</t>
  </si>
  <si>
    <t>в том числе по учебным дисциплинам и МДК</t>
  </si>
  <si>
    <t>1 сем    недель</t>
  </si>
  <si>
    <t>2 сем    недель</t>
  </si>
  <si>
    <t>3 сем     недель</t>
  </si>
  <si>
    <t>4 сем      недель</t>
  </si>
  <si>
    <t>5 сем    недель</t>
  </si>
  <si>
    <t>6 сем     недель</t>
  </si>
  <si>
    <t>Теоретическое обучение</t>
  </si>
  <si>
    <t>лаб.и практ.   занятий</t>
  </si>
  <si>
    <t>курсовых работ  (проектов)</t>
  </si>
  <si>
    <t>всего</t>
  </si>
  <si>
    <t>Общеобразовательный цикл</t>
  </si>
  <si>
    <t>Общие дисциплины</t>
  </si>
  <si>
    <t>Основы права</t>
  </si>
  <si>
    <t>Дополнительные учебные предметы по выбору обучающихся</t>
  </si>
  <si>
    <t>Общепрофессиональный цикл</t>
  </si>
  <si>
    <t>Экзамен по модулю</t>
  </si>
  <si>
    <t>Производственая практика</t>
  </si>
  <si>
    <t>6к</t>
  </si>
  <si>
    <t>ПП.05</t>
  </si>
  <si>
    <t>Всего часов  БЕЗ ПРАКТИКИ</t>
  </si>
  <si>
    <t>ПА</t>
  </si>
  <si>
    <t>Промежуточная аттестация (включая ДЭ)</t>
  </si>
  <si>
    <t>УПП</t>
  </si>
  <si>
    <t>Учебная и производственная практика</t>
  </si>
  <si>
    <t xml:space="preserve">часов в неделю </t>
  </si>
  <si>
    <t>теоретических недель</t>
  </si>
  <si>
    <t>учебная практика</t>
  </si>
  <si>
    <t>производств.практика</t>
  </si>
  <si>
    <t>1. Программа базовой  подготовки</t>
  </si>
  <si>
    <t>преддипл.практика</t>
  </si>
  <si>
    <t>1.1. Выпускная квалификационная работа в форме: дипломной работы</t>
  </si>
  <si>
    <t>экзаменов (в т.ч. экзаменов (квалификационных))</t>
  </si>
  <si>
    <t>Выполнение дипломнай работы  с 19.05 по 15.06 (всего 4 нед.)</t>
  </si>
  <si>
    <t>дифф.зачетов</t>
  </si>
  <si>
    <t>Защита дипломной работы  с 16.06 по 30.06 (всего 2 нед.)</t>
  </si>
  <si>
    <t>Основы предпринимательской деятельности</t>
  </si>
  <si>
    <t>Информационные технологии в профессиональной деятельности /Адаптивные информационные технологии в профессиональной деятельности</t>
  </si>
  <si>
    <t>ОП.14</t>
  </si>
  <si>
    <t>ОП.15</t>
  </si>
  <si>
    <t>Профессиональная адаптация  выпускников</t>
  </si>
  <si>
    <t>Выполнение работ по профессии "Кассир"</t>
  </si>
  <si>
    <t>Обществознание (включая экономику)</t>
  </si>
  <si>
    <t>Родная литература(русская)</t>
  </si>
  <si>
    <t>ОУД.13</t>
  </si>
  <si>
    <t xml:space="preserve">3. План учебного процесса Экономика и бухгалтерский учет 2020  1 курс </t>
  </si>
  <si>
    <t>«___»____________ 2020 г.</t>
  </si>
  <si>
    <t>МИНИСТЕРСТВО ОБРАЗОВАНИЯ МОСКОВСКОЙ ОБЛАСТИ</t>
  </si>
  <si>
    <t>ГБПОУ МО "Коломенский аграрный колледж"</t>
  </si>
  <si>
    <t xml:space="preserve">Государственного бюджетного профессионального </t>
  </si>
  <si>
    <t>образовательного учреждения Московской области</t>
  </si>
  <si>
    <t>Коломна, 2020г.</t>
  </si>
  <si>
    <t xml:space="preserve">                                       Профиль получаемого профессионального образования </t>
  </si>
  <si>
    <r>
      <t xml:space="preserve">                                       Форма обучения – </t>
    </r>
    <r>
      <rPr>
        <u/>
        <sz val="14"/>
        <rFont val="Times New Roman"/>
        <family val="1"/>
        <charset val="204"/>
      </rPr>
      <t>очная</t>
    </r>
  </si>
  <si>
    <r>
      <t xml:space="preserve">                                        на базе </t>
    </r>
    <r>
      <rPr>
        <u/>
        <sz val="14"/>
        <rFont val="Times New Roman"/>
        <family val="1"/>
        <charset val="204"/>
      </rPr>
      <t>основного общего образования</t>
    </r>
  </si>
  <si>
    <r>
      <t xml:space="preserve">                                                            </t>
    </r>
    <r>
      <rPr>
        <u/>
        <sz val="14"/>
        <rFont val="Times New Roman"/>
        <family val="1"/>
        <charset val="204"/>
      </rPr>
      <t>социально-экономический</t>
    </r>
  </si>
  <si>
    <r>
      <t xml:space="preserve">                                       Квалификация: </t>
    </r>
    <r>
      <rPr>
        <u/>
        <sz val="14"/>
        <rFont val="Times New Roman"/>
        <family val="1"/>
        <charset val="204"/>
      </rPr>
      <t>бухгалтер</t>
    </r>
  </si>
  <si>
    <r>
      <t xml:space="preserve">                                        Нормативный срок освоения ППССЗ – </t>
    </r>
    <r>
      <rPr>
        <u/>
        <sz val="14"/>
        <rFont val="Times New Roman"/>
        <family val="1"/>
        <charset val="204"/>
      </rPr>
      <t>2 год. и 10 мес.</t>
    </r>
  </si>
  <si>
    <t>Общий объем ООП</t>
  </si>
  <si>
    <t>ИТОГО</t>
  </si>
  <si>
    <t xml:space="preserve"> ПДП</t>
  </si>
  <si>
    <t xml:space="preserve">ГИА </t>
  </si>
  <si>
    <t>ПЦ</t>
  </si>
  <si>
    <t>ОПЦ</t>
  </si>
  <si>
    <t>Ауд</t>
  </si>
  <si>
    <t>СР</t>
  </si>
  <si>
    <t>Ауд+ СР</t>
  </si>
  <si>
    <t>Практ</t>
  </si>
  <si>
    <t>ПА в т.ч. Консульт</t>
  </si>
  <si>
    <t>ВЧ</t>
  </si>
  <si>
    <t>всего по циклу</t>
  </si>
  <si>
    <t xml:space="preserve">Объем в ак. Часах по ФГОС </t>
  </si>
  <si>
    <t>Структура ООП</t>
  </si>
  <si>
    <t>6. Определяем объем работы обучающихся во взаимодействии с преподавателем</t>
  </si>
  <si>
    <t>Дисциплины цикла ОГСЭ</t>
  </si>
  <si>
    <r>
      <t>Количество часов обязательной аудиторной нагрузки на вариативную часть по профессии/специальности</t>
    </r>
    <r>
      <rPr>
        <b/>
        <sz val="8"/>
        <rFont val="Times New Roman"/>
        <family val="1"/>
        <charset val="204"/>
      </rPr>
      <t xml:space="preserve"> 864 часов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</si>
</sst>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1"/>
    </font>
    <font>
      <sz val="12"/>
      <name val="Times New Roman"/>
      <family val="1"/>
      <charset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6"/>
      <name val="Arial Cyr"/>
      <family val="2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sz val="14"/>
      <name val="Times New Roman"/>
      <family val="1"/>
    </font>
    <font>
      <sz val="11"/>
      <name val="Arial Cyr"/>
      <charset val="204"/>
    </font>
    <font>
      <sz val="14"/>
      <name val="Arial Cyr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BEEE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000000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333333"/>
      </right>
      <top/>
      <bottom/>
      <diagonal/>
    </border>
  </borders>
  <cellStyleXfs count="6">
    <xf numFmtId="0" fontId="0" fillId="0" borderId="0"/>
    <xf numFmtId="0" fontId="18" fillId="0" borderId="0"/>
    <xf numFmtId="0" fontId="2" fillId="0" borderId="0"/>
    <xf numFmtId="0" fontId="11" fillId="0" borderId="0"/>
    <xf numFmtId="0" fontId="18" fillId="0" borderId="0"/>
    <xf numFmtId="0" fontId="1" fillId="0" borderId="0"/>
  </cellStyleXfs>
  <cellXfs count="5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0" fillId="0" borderId="0" xfId="0" applyFont="1"/>
    <xf numFmtId="0" fontId="9" fillId="0" borderId="1" xfId="0" applyFont="1" applyBorder="1" applyAlignment="1">
      <alignment textRotation="90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textRotation="90" wrapText="1"/>
    </xf>
    <xf numFmtId="0" fontId="7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7" xfId="0" applyFont="1" applyBorder="1"/>
    <xf numFmtId="0" fontId="9" fillId="0" borderId="6" xfId="0" applyFont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1" xfId="0" applyFont="1" applyBorder="1" applyAlignment="1"/>
    <xf numFmtId="0" fontId="9" fillId="0" borderId="5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7" fillId="0" borderId="1" xfId="0" applyFont="1" applyBorder="1"/>
    <xf numFmtId="0" fontId="9" fillId="0" borderId="6" xfId="0" applyFont="1" applyBorder="1" applyAlignment="1">
      <alignment wrapText="1"/>
    </xf>
    <xf numFmtId="0" fontId="10" fillId="0" borderId="0" xfId="0" applyFont="1" applyBorder="1"/>
    <xf numFmtId="0" fontId="0" fillId="0" borderId="1" xfId="0" applyBorder="1" applyAlignment="1"/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9" fillId="0" borderId="0" xfId="0" applyFont="1" applyBorder="1" applyAlignment="1">
      <alignment wrapText="1"/>
    </xf>
    <xf numFmtId="0" fontId="7" fillId="0" borderId="1" xfId="0" applyFont="1" applyBorder="1" applyAlignment="1"/>
    <xf numFmtId="0" fontId="0" fillId="0" borderId="6" xfId="0" applyBorder="1" applyAlignment="1">
      <alignment horizontal="center"/>
    </xf>
    <xf numFmtId="0" fontId="9" fillId="0" borderId="9" xfId="0" applyFont="1" applyBorder="1" applyAlignment="1"/>
    <xf numFmtId="0" fontId="9" fillId="0" borderId="10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3" xfId="0" applyFont="1" applyBorder="1" applyAlignment="1"/>
    <xf numFmtId="0" fontId="9" fillId="0" borderId="8" xfId="0" applyFont="1" applyBorder="1" applyAlignment="1"/>
    <xf numFmtId="0" fontId="0" fillId="0" borderId="4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/>
    <xf numFmtId="0" fontId="9" fillId="0" borderId="6" xfId="0" applyFont="1" applyBorder="1" applyAlignment="1">
      <alignment textRotation="90" wrapText="1"/>
    </xf>
    <xf numFmtId="0" fontId="5" fillId="0" borderId="5" xfId="2" applyFont="1" applyFill="1" applyBorder="1" applyAlignment="1" applyProtection="1">
      <alignment horizontal="center" vertical="center"/>
      <protection locked="0"/>
    </xf>
    <xf numFmtId="0" fontId="5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/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8" fillId="0" borderId="0" xfId="1"/>
    <xf numFmtId="0" fontId="19" fillId="0" borderId="0" xfId="1" applyFont="1"/>
    <xf numFmtId="0" fontId="20" fillId="0" borderId="0" xfId="1" applyFont="1"/>
    <xf numFmtId="0" fontId="19" fillId="0" borderId="0" xfId="1" applyFont="1" applyAlignment="1">
      <alignment horizontal="left"/>
    </xf>
    <xf numFmtId="0" fontId="21" fillId="0" borderId="0" xfId="1" applyFont="1"/>
    <xf numFmtId="0" fontId="11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vertical="center" wrapText="1"/>
    </xf>
    <xf numFmtId="0" fontId="23" fillId="0" borderId="12" xfId="1" applyFont="1" applyBorder="1" applyAlignment="1">
      <alignment vertical="center" wrapText="1"/>
    </xf>
    <xf numFmtId="0" fontId="24" fillId="0" borderId="12" xfId="1" applyFont="1" applyBorder="1" applyAlignment="1">
      <alignment vertical="center" wrapText="1"/>
    </xf>
    <xf numFmtId="0" fontId="22" fillId="0" borderId="0" xfId="1" applyFont="1" applyBorder="1" applyAlignment="1">
      <alignment horizontal="center"/>
    </xf>
    <xf numFmtId="0" fontId="22" fillId="0" borderId="0" xfId="1" applyFont="1" applyBorder="1"/>
    <xf numFmtId="0" fontId="18" fillId="0" borderId="0" xfId="1" applyBorder="1"/>
    <xf numFmtId="0" fontId="24" fillId="0" borderId="0" xfId="1" applyFont="1" applyBorder="1" applyAlignment="1">
      <alignment horizontal="center" vertical="center"/>
    </xf>
    <xf numFmtId="0" fontId="25" fillId="0" borderId="0" xfId="1" applyFont="1" applyBorder="1"/>
    <xf numFmtId="0" fontId="27" fillId="0" borderId="0" xfId="1" applyFont="1" applyBorder="1"/>
    <xf numFmtId="0" fontId="28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24" fillId="0" borderId="0" xfId="1" applyFont="1"/>
    <xf numFmtId="0" fontId="25" fillId="0" borderId="0" xfId="1" applyFont="1"/>
    <xf numFmtId="0" fontId="28" fillId="0" borderId="0" xfId="1" applyFont="1"/>
    <xf numFmtId="0" fontId="28" fillId="0" borderId="12" xfId="1" applyFont="1" applyBorder="1"/>
    <xf numFmtId="0" fontId="25" fillId="0" borderId="12" xfId="1" applyFont="1" applyBorder="1" applyAlignment="1">
      <alignment horizontal="center"/>
    </xf>
    <xf numFmtId="0" fontId="30" fillId="0" borderId="0" xfId="0" applyFont="1" applyAlignment="1">
      <alignment wrapText="1"/>
    </xf>
    <xf numFmtId="0" fontId="29" fillId="0" borderId="0" xfId="0" applyFont="1"/>
    <xf numFmtId="0" fontId="8" fillId="0" borderId="0" xfId="0" applyFont="1"/>
    <xf numFmtId="0" fontId="3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2" fillId="0" borderId="0" xfId="1" applyFont="1" applyBorder="1" applyAlignment="1">
      <alignment vertical="center" textRotation="180"/>
    </xf>
    <xf numFmtId="0" fontId="22" fillId="0" borderId="0" xfId="1" applyFont="1" applyBorder="1" applyAlignment="1">
      <alignment vertical="center" textRotation="180" wrapText="1"/>
    </xf>
    <xf numFmtId="0" fontId="13" fillId="0" borderId="12" xfId="1" applyFont="1" applyBorder="1" applyAlignment="1">
      <alignment vertical="center" wrapText="1"/>
    </xf>
    <xf numFmtId="0" fontId="13" fillId="0" borderId="12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textRotation="180" wrapText="1"/>
    </xf>
    <xf numFmtId="0" fontId="10" fillId="0" borderId="0" xfId="1" applyFont="1" applyBorder="1"/>
    <xf numFmtId="0" fontId="32" fillId="0" borderId="0" xfId="1" applyFont="1" applyBorder="1" applyAlignment="1">
      <alignment vertical="center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/>
    </xf>
    <xf numFmtId="0" fontId="3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0" applyFont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0" fontId="36" fillId="0" borderId="0" xfId="1" applyFont="1"/>
    <xf numFmtId="0" fontId="13" fillId="0" borderId="0" xfId="1" applyFont="1" applyAlignment="1">
      <alignment horizontal="center"/>
    </xf>
    <xf numFmtId="0" fontId="13" fillId="0" borderId="26" xfId="1" applyFont="1" applyBorder="1" applyAlignment="1">
      <alignment vertical="top" wrapText="1"/>
    </xf>
    <xf numFmtId="0" fontId="13" fillId="0" borderId="27" xfId="1" applyFont="1" applyBorder="1" applyAlignment="1">
      <alignment vertical="top" wrapText="1"/>
    </xf>
    <xf numFmtId="0" fontId="13" fillId="0" borderId="27" xfId="1" applyFont="1" applyBorder="1" applyAlignment="1">
      <alignment horizontal="center" vertical="top" wrapText="1"/>
    </xf>
    <xf numFmtId="0" fontId="13" fillId="0" borderId="12" xfId="1" applyFont="1" applyBorder="1" applyAlignment="1">
      <alignment vertical="top" wrapText="1"/>
    </xf>
    <xf numFmtId="0" fontId="13" fillId="0" borderId="12" xfId="1" applyFont="1" applyBorder="1"/>
    <xf numFmtId="0" fontId="13" fillId="0" borderId="12" xfId="1" applyFont="1" applyBorder="1" applyAlignment="1">
      <alignment horizontal="center" vertical="top" wrapText="1"/>
    </xf>
    <xf numFmtId="49" fontId="13" fillId="0" borderId="12" xfId="1" applyNumberFormat="1" applyFont="1" applyBorder="1" applyAlignment="1">
      <alignment horizontal="right" vertical="top" wrapText="1"/>
    </xf>
    <xf numFmtId="0" fontId="12" fillId="0" borderId="12" xfId="1" applyFont="1" applyBorder="1" applyAlignment="1">
      <alignment vertical="top" wrapText="1"/>
    </xf>
    <xf numFmtId="0" fontId="12" fillId="0" borderId="12" xfId="1" applyFont="1" applyBorder="1" applyAlignment="1">
      <alignment horizontal="center" vertical="top" wrapText="1"/>
    </xf>
    <xf numFmtId="0" fontId="13" fillId="0" borderId="12" xfId="1" applyFont="1" applyBorder="1" applyAlignment="1">
      <alignment horizontal="justify" vertical="top" wrapText="1"/>
    </xf>
    <xf numFmtId="0" fontId="36" fillId="0" borderId="30" xfId="1" applyFont="1" applyBorder="1" applyAlignment="1">
      <alignment horizontal="center" vertical="top" wrapText="1"/>
    </xf>
    <xf numFmtId="0" fontId="36" fillId="0" borderId="30" xfId="1" applyFont="1" applyBorder="1" applyAlignment="1">
      <alignment vertical="top" wrapText="1"/>
    </xf>
    <xf numFmtId="0" fontId="36" fillId="0" borderId="0" xfId="1" applyFont="1" applyAlignment="1">
      <alignment horizontal="center"/>
    </xf>
    <xf numFmtId="0" fontId="39" fillId="0" borderId="0" xfId="1" applyFont="1" applyAlignment="1">
      <alignment horizontal="center"/>
    </xf>
    <xf numFmtId="0" fontId="39" fillId="0" borderId="0" xfId="1" applyFont="1"/>
    <xf numFmtId="0" fontId="38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justify" vertical="top" wrapText="1"/>
    </xf>
    <xf numFmtId="0" fontId="13" fillId="0" borderId="18" xfId="0" applyFont="1" applyBorder="1" applyAlignment="1">
      <alignment vertical="top" wrapText="1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left" vertical="center" wrapText="1"/>
      <protection locked="0"/>
    </xf>
    <xf numFmtId="0" fontId="41" fillId="0" borderId="0" xfId="1" applyFont="1"/>
    <xf numFmtId="0" fontId="35" fillId="4" borderId="1" xfId="0" applyNumberFormat="1" applyFont="1" applyFill="1" applyBorder="1" applyAlignment="1">
      <alignment horizontal="left" vertical="center"/>
    </xf>
    <xf numFmtId="0" fontId="3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Font="1" applyAlignment="1">
      <alignment horizontal="justify"/>
    </xf>
    <xf numFmtId="0" fontId="3" fillId="0" borderId="0" xfId="3" applyFont="1"/>
    <xf numFmtId="0" fontId="11" fillId="0" borderId="0" xfId="3"/>
    <xf numFmtId="0" fontId="4" fillId="0" borderId="0" xfId="3" applyFont="1" applyAlignment="1">
      <alignment wrapText="1"/>
    </xf>
    <xf numFmtId="0" fontId="10" fillId="0" borderId="0" xfId="3" applyFont="1"/>
    <xf numFmtId="0" fontId="40" fillId="0" borderId="0" xfId="3" applyFont="1" applyAlignment="1">
      <alignment wrapText="1"/>
    </xf>
    <xf numFmtId="0" fontId="29" fillId="0" borderId="0" xfId="3" applyFont="1"/>
    <xf numFmtId="0" fontId="8" fillId="0" borderId="0" xfId="3" applyFont="1"/>
    <xf numFmtId="0" fontId="8" fillId="0" borderId="0" xfId="3" applyFont="1" applyAlignment="1">
      <alignment horizontal="justify"/>
    </xf>
    <xf numFmtId="0" fontId="38" fillId="0" borderId="12" xfId="0" applyFont="1" applyBorder="1" applyAlignment="1">
      <alignment horizontal="center" vertical="top" wrapText="1"/>
    </xf>
    <xf numFmtId="16" fontId="0" fillId="0" borderId="12" xfId="1" applyNumberFormat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2" xfId="1" applyFont="1" applyBorder="1" applyAlignment="1">
      <alignment vertical="center" wrapText="1"/>
    </xf>
    <xf numFmtId="0" fontId="34" fillId="0" borderId="1" xfId="0" applyNumberFormat="1" applyFont="1" applyFill="1" applyBorder="1" applyAlignment="1">
      <alignment horizontal="left" vertical="center"/>
    </xf>
    <xf numFmtId="0" fontId="18" fillId="0" borderId="0" xfId="4" applyAlignment="1"/>
    <xf numFmtId="0" fontId="18" fillId="0" borderId="0" xfId="4" applyFill="1" applyAlignment="1"/>
    <xf numFmtId="0" fontId="18" fillId="3" borderId="0" xfId="4" applyFill="1" applyAlignment="1"/>
    <xf numFmtId="0" fontId="18" fillId="6" borderId="0" xfId="4" applyFill="1"/>
    <xf numFmtId="0" fontId="18" fillId="0" borderId="0" xfId="4"/>
    <xf numFmtId="0" fontId="43" fillId="0" borderId="0" xfId="4" applyFont="1" applyAlignment="1"/>
    <xf numFmtId="0" fontId="44" fillId="0" borderId="12" xfId="4" applyFont="1" applyBorder="1" applyAlignment="1">
      <alignment horizontal="center" wrapText="1"/>
    </xf>
    <xf numFmtId="0" fontId="43" fillId="6" borderId="0" xfId="4" applyFont="1" applyFill="1"/>
    <xf numFmtId="0" fontId="43" fillId="0" borderId="0" xfId="4" applyFont="1"/>
    <xf numFmtId="0" fontId="13" fillId="0" borderId="13" xfId="4" applyFont="1" applyBorder="1" applyAlignment="1">
      <alignment wrapText="1"/>
    </xf>
    <xf numFmtId="0" fontId="13" fillId="3" borderId="13" xfId="4" applyFont="1" applyFill="1" applyBorder="1" applyAlignment="1">
      <alignment wrapText="1"/>
    </xf>
    <xf numFmtId="0" fontId="13" fillId="0" borderId="12" xfId="4" applyFont="1" applyBorder="1" applyAlignment="1">
      <alignment horizontal="center" textRotation="90"/>
    </xf>
    <xf numFmtId="0" fontId="13" fillId="0" borderId="12" xfId="4" applyFont="1" applyBorder="1" applyAlignment="1">
      <alignment horizontal="center" textRotation="90" wrapText="1"/>
    </xf>
    <xf numFmtId="0" fontId="37" fillId="0" borderId="12" xfId="1" applyFont="1" applyFill="1" applyBorder="1" applyAlignment="1">
      <alignment horizontal="center"/>
    </xf>
    <xf numFmtId="0" fontId="37" fillId="0" borderId="18" xfId="1" applyFont="1" applyFill="1" applyBorder="1" applyAlignment="1">
      <alignment horizontal="center"/>
    </xf>
    <xf numFmtId="0" fontId="43" fillId="6" borderId="12" xfId="4" applyFont="1" applyFill="1" applyBorder="1"/>
    <xf numFmtId="0" fontId="43" fillId="6" borderId="31" xfId="4" applyFont="1" applyFill="1" applyBorder="1"/>
    <xf numFmtId="0" fontId="13" fillId="0" borderId="13" xfId="4" applyFont="1" applyBorder="1" applyAlignment="1">
      <alignment horizontal="center"/>
    </xf>
    <xf numFmtId="0" fontId="13" fillId="0" borderId="13" xfId="4" applyFont="1" applyBorder="1" applyAlignment="1">
      <alignment horizontal="center" wrapText="1"/>
    </xf>
    <xf numFmtId="0" fontId="13" fillId="0" borderId="13" xfId="4" applyFont="1" applyFill="1" applyBorder="1" applyAlignment="1">
      <alignment horizontal="center"/>
    </xf>
    <xf numFmtId="0" fontId="13" fillId="3" borderId="13" xfId="4" applyFont="1" applyFill="1" applyBorder="1" applyAlignment="1">
      <alignment horizontal="center"/>
    </xf>
    <xf numFmtId="0" fontId="43" fillId="6" borderId="13" xfId="4" applyFont="1" applyFill="1" applyBorder="1" applyAlignment="1">
      <alignment horizontal="center"/>
    </xf>
    <xf numFmtId="0" fontId="43" fillId="6" borderId="36" xfId="4" applyFont="1" applyFill="1" applyBorder="1" applyAlignment="1">
      <alignment horizontal="center"/>
    </xf>
    <xf numFmtId="0" fontId="43" fillId="0" borderId="0" xfId="4" applyFont="1" applyAlignment="1">
      <alignment horizontal="center"/>
    </xf>
    <xf numFmtId="0" fontId="36" fillId="2" borderId="23" xfId="4" applyFont="1" applyFill="1" applyBorder="1" applyAlignment="1">
      <alignment horizontal="center"/>
    </xf>
    <xf numFmtId="0" fontId="36" fillId="2" borderId="39" xfId="4" applyFont="1" applyFill="1" applyBorder="1" applyAlignment="1">
      <alignment horizontal="left" wrapText="1"/>
    </xf>
    <xf numFmtId="0" fontId="36" fillId="6" borderId="24" xfId="4" applyFont="1" applyFill="1" applyBorder="1" applyAlignment="1">
      <alignment horizontal="center"/>
    </xf>
    <xf numFmtId="0" fontId="36" fillId="2" borderId="24" xfId="4" applyFont="1" applyFill="1" applyBorder="1" applyAlignment="1">
      <alignment horizontal="center"/>
    </xf>
    <xf numFmtId="0" fontId="36" fillId="6" borderId="40" xfId="4" applyFont="1" applyFill="1" applyBorder="1" applyAlignment="1">
      <alignment horizontal="center"/>
    </xf>
    <xf numFmtId="0" fontId="44" fillId="2" borderId="0" xfId="4" applyFont="1" applyFill="1"/>
    <xf numFmtId="0" fontId="36" fillId="0" borderId="23" xfId="4" applyFont="1" applyBorder="1" applyAlignment="1">
      <alignment horizontal="center"/>
    </xf>
    <xf numFmtId="0" fontId="36" fillId="0" borderId="41" xfId="4" applyFont="1" applyBorder="1" applyAlignment="1">
      <alignment wrapText="1"/>
    </xf>
    <xf numFmtId="0" fontId="36" fillId="0" borderId="24" xfId="4" applyFont="1" applyBorder="1"/>
    <xf numFmtId="0" fontId="36" fillId="0" borderId="25" xfId="4" applyFont="1" applyBorder="1"/>
    <xf numFmtId="0" fontId="36" fillId="0" borderId="24" xfId="4" applyFont="1" applyBorder="1" applyAlignment="1">
      <alignment horizontal="center"/>
    </xf>
    <xf numFmtId="0" fontId="36" fillId="3" borderId="24" xfId="4" applyFont="1" applyFill="1" applyBorder="1" applyAlignment="1">
      <alignment horizontal="center"/>
    </xf>
    <xf numFmtId="0" fontId="44" fillId="6" borderId="24" xfId="4" applyFont="1" applyFill="1" applyBorder="1"/>
    <xf numFmtId="0" fontId="44" fillId="6" borderId="40" xfId="4" applyFont="1" applyFill="1" applyBorder="1"/>
    <xf numFmtId="0" fontId="44" fillId="0" borderId="0" xfId="4" applyFont="1"/>
    <xf numFmtId="0" fontId="13" fillId="0" borderId="14" xfId="4" applyFont="1" applyBorder="1" applyAlignment="1">
      <alignment horizontal="center" vertical="center"/>
    </xf>
    <xf numFmtId="0" fontId="38" fillId="5" borderId="14" xfId="1" applyFont="1" applyFill="1" applyBorder="1" applyAlignment="1" applyProtection="1">
      <alignment horizontal="left" vertical="center"/>
      <protection locked="0"/>
    </xf>
    <xf numFmtId="0" fontId="38" fillId="5" borderId="17" xfId="1" applyFont="1" applyFill="1" applyBorder="1" applyAlignment="1" applyProtection="1">
      <alignment horizontal="center" vertical="center"/>
      <protection locked="0"/>
    </xf>
    <xf numFmtId="0" fontId="38" fillId="5" borderId="14" xfId="1" applyFont="1" applyFill="1" applyBorder="1" applyAlignment="1" applyProtection="1">
      <alignment horizontal="center" vertical="center"/>
      <protection locked="0"/>
    </xf>
    <xf numFmtId="0" fontId="10" fillId="0" borderId="14" xfId="4" applyFont="1" applyBorder="1" applyAlignment="1">
      <alignment horizontal="center"/>
    </xf>
    <xf numFmtId="0" fontId="10" fillId="2" borderId="14" xfId="4" applyFont="1" applyFill="1" applyBorder="1" applyAlignment="1">
      <alignment horizontal="center"/>
    </xf>
    <xf numFmtId="0" fontId="13" fillId="3" borderId="14" xfId="4" applyFont="1" applyFill="1" applyBorder="1" applyAlignment="1">
      <alignment horizontal="center"/>
    </xf>
    <xf numFmtId="0" fontId="13" fillId="0" borderId="14" xfId="4" applyFont="1" applyBorder="1" applyAlignment="1">
      <alignment horizontal="center"/>
    </xf>
    <xf numFmtId="0" fontId="43" fillId="6" borderId="14" xfId="4" applyFont="1" applyFill="1" applyBorder="1"/>
    <xf numFmtId="0" fontId="44" fillId="6" borderId="14" xfId="4" applyFont="1" applyFill="1" applyBorder="1"/>
    <xf numFmtId="0" fontId="38" fillId="5" borderId="12" xfId="1" applyFont="1" applyFill="1" applyBorder="1" applyAlignment="1" applyProtection="1">
      <alignment horizontal="center" vertical="center"/>
      <protection locked="0"/>
    </xf>
    <xf numFmtId="0" fontId="43" fillId="0" borderId="12" xfId="4" applyFont="1" applyBorder="1" applyAlignment="1">
      <alignment horizontal="center"/>
    </xf>
    <xf numFmtId="0" fontId="13" fillId="3" borderId="12" xfId="4" applyFont="1" applyFill="1" applyBorder="1" applyAlignment="1">
      <alignment horizontal="center"/>
    </xf>
    <xf numFmtId="0" fontId="44" fillId="6" borderId="12" xfId="4" applyFont="1" applyFill="1" applyBorder="1"/>
    <xf numFmtId="0" fontId="10" fillId="0" borderId="12" xfId="4" applyFont="1" applyBorder="1" applyAlignment="1">
      <alignment horizontal="center"/>
    </xf>
    <xf numFmtId="0" fontId="43" fillId="3" borderId="12" xfId="4" applyFont="1" applyFill="1" applyBorder="1" applyAlignment="1"/>
    <xf numFmtId="0" fontId="13" fillId="0" borderId="12" xfId="4" applyFont="1" applyBorder="1" applyAlignment="1">
      <alignment horizontal="center"/>
    </xf>
    <xf numFmtId="0" fontId="43" fillId="6" borderId="12" xfId="1" applyFont="1" applyFill="1" applyBorder="1"/>
    <xf numFmtId="0" fontId="10" fillId="2" borderId="12" xfId="4" applyFont="1" applyFill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38" fillId="5" borderId="35" xfId="1" applyFont="1" applyFill="1" applyBorder="1" applyAlignment="1" applyProtection="1">
      <alignment horizontal="center" vertical="center"/>
      <protection locked="0"/>
    </xf>
    <xf numFmtId="0" fontId="43" fillId="6" borderId="13" xfId="4" applyFont="1" applyFill="1" applyBorder="1"/>
    <xf numFmtId="0" fontId="44" fillId="6" borderId="13" xfId="4" applyFont="1" applyFill="1" applyBorder="1"/>
    <xf numFmtId="0" fontId="38" fillId="5" borderId="19" xfId="1" applyFont="1" applyFill="1" applyBorder="1" applyAlignment="1" applyProtection="1">
      <alignment horizontal="center" vertical="center"/>
      <protection locked="0"/>
    </xf>
    <xf numFmtId="0" fontId="38" fillId="5" borderId="0" xfId="1" applyFont="1" applyFill="1" applyAlignment="1" applyProtection="1">
      <alignment horizontal="center" vertical="center"/>
      <protection locked="0"/>
    </xf>
    <xf numFmtId="0" fontId="10" fillId="0" borderId="20" xfId="4" applyFont="1" applyBorder="1" applyAlignment="1">
      <alignment horizontal="center"/>
    </xf>
    <xf numFmtId="0" fontId="10" fillId="2" borderId="20" xfId="4" applyFont="1" applyFill="1" applyBorder="1" applyAlignment="1">
      <alignment horizontal="center"/>
    </xf>
    <xf numFmtId="0" fontId="13" fillId="3" borderId="20" xfId="4" applyFont="1" applyFill="1" applyBorder="1" applyAlignment="1">
      <alignment horizontal="center"/>
    </xf>
    <xf numFmtId="0" fontId="13" fillId="0" borderId="20" xfId="4" applyFont="1" applyBorder="1" applyAlignment="1">
      <alignment horizontal="center"/>
    </xf>
    <xf numFmtId="0" fontId="13" fillId="0" borderId="23" xfId="4" applyFont="1" applyBorder="1" applyAlignment="1">
      <alignment horizontal="center" vertical="center"/>
    </xf>
    <xf numFmtId="0" fontId="36" fillId="0" borderId="25" xfId="4" applyFont="1" applyBorder="1" applyAlignment="1">
      <alignment horizontal="left" vertical="center" wrapText="1"/>
    </xf>
    <xf numFmtId="0" fontId="37" fillId="0" borderId="24" xfId="4" applyFont="1" applyBorder="1" applyAlignment="1">
      <alignment horizontal="center"/>
    </xf>
    <xf numFmtId="0" fontId="37" fillId="2" borderId="24" xfId="4" applyFont="1" applyFill="1" applyBorder="1" applyAlignment="1">
      <alignment horizontal="center"/>
    </xf>
    <xf numFmtId="0" fontId="37" fillId="3" borderId="24" xfId="4" applyFont="1" applyFill="1" applyBorder="1" applyAlignment="1">
      <alignment horizontal="center"/>
    </xf>
    <xf numFmtId="0" fontId="38" fillId="5" borderId="45" xfId="1" applyFont="1" applyFill="1" applyBorder="1" applyAlignment="1" applyProtection="1">
      <alignment horizontal="center" vertical="center"/>
      <protection locked="0"/>
    </xf>
    <xf numFmtId="0" fontId="10" fillId="0" borderId="17" xfId="4" applyFont="1" applyBorder="1" applyAlignment="1">
      <alignment horizontal="center"/>
    </xf>
    <xf numFmtId="0" fontId="37" fillId="0" borderId="17" xfId="4" applyFont="1" applyBorder="1" applyAlignment="1">
      <alignment horizontal="center"/>
    </xf>
    <xf numFmtId="0" fontId="10" fillId="2" borderId="17" xfId="4" applyFont="1" applyFill="1" applyBorder="1" applyAlignment="1">
      <alignment horizontal="center"/>
    </xf>
    <xf numFmtId="0" fontId="10" fillId="2" borderId="19" xfId="4" applyFont="1" applyFill="1" applyBorder="1" applyAlignment="1">
      <alignment horizontal="center"/>
    </xf>
    <xf numFmtId="0" fontId="13" fillId="3" borderId="22" xfId="4" applyFont="1" applyFill="1" applyBorder="1" applyAlignment="1">
      <alignment horizontal="center"/>
    </xf>
    <xf numFmtId="0" fontId="13" fillId="0" borderId="22" xfId="4" applyFont="1" applyBorder="1" applyAlignment="1">
      <alignment horizontal="center"/>
    </xf>
    <xf numFmtId="0" fontId="37" fillId="0" borderId="13" xfId="4" applyFont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3" fillId="3" borderId="22" xfId="1" applyFont="1" applyFill="1" applyBorder="1" applyAlignment="1">
      <alignment horizontal="center"/>
    </xf>
    <xf numFmtId="0" fontId="13" fillId="0" borderId="22" xfId="1" applyFont="1" applyBorder="1" applyAlignment="1">
      <alignment horizontal="center"/>
    </xf>
    <xf numFmtId="0" fontId="38" fillId="7" borderId="23" xfId="1" applyFont="1" applyFill="1" applyBorder="1" applyAlignment="1" applyProtection="1">
      <alignment horizontal="center" vertical="center"/>
      <protection locked="0"/>
    </xf>
    <xf numFmtId="0" fontId="38" fillId="7" borderId="41" xfId="1" applyFont="1" applyFill="1" applyBorder="1" applyAlignment="1" applyProtection="1">
      <alignment horizontal="left" vertical="center" wrapText="1"/>
      <protection locked="0"/>
    </xf>
    <xf numFmtId="0" fontId="13" fillId="2" borderId="24" xfId="1" applyFont="1" applyFill="1" applyBorder="1" applyAlignment="1">
      <alignment vertical="center"/>
    </xf>
    <xf numFmtId="0" fontId="13" fillId="2" borderId="25" xfId="1" applyFont="1" applyFill="1" applyBorder="1" applyAlignment="1">
      <alignment vertical="center"/>
    </xf>
    <xf numFmtId="0" fontId="10" fillId="2" borderId="25" xfId="1" applyFont="1" applyFill="1" applyBorder="1" applyAlignment="1">
      <alignment horizontal="center"/>
    </xf>
    <xf numFmtId="0" fontId="13" fillId="2" borderId="24" xfId="4" applyFont="1" applyFill="1" applyBorder="1" applyAlignment="1">
      <alignment horizontal="center"/>
    </xf>
    <xf numFmtId="0" fontId="13" fillId="2" borderId="25" xfId="1" applyFont="1" applyFill="1" applyBorder="1" applyAlignment="1">
      <alignment horizontal="center"/>
    </xf>
    <xf numFmtId="0" fontId="43" fillId="6" borderId="18" xfId="4" applyFont="1" applyFill="1" applyBorder="1"/>
    <xf numFmtId="0" fontId="38" fillId="5" borderId="47" xfId="1" applyFont="1" applyFill="1" applyBorder="1" applyAlignment="1" applyProtection="1">
      <alignment horizontal="center" vertical="center"/>
      <protection locked="0"/>
    </xf>
    <xf numFmtId="0" fontId="13" fillId="0" borderId="0" xfId="4" applyFont="1" applyAlignment="1">
      <alignment wrapText="1"/>
    </xf>
    <xf numFmtId="0" fontId="13" fillId="0" borderId="14" xfId="1" applyFont="1" applyBorder="1" applyAlignment="1">
      <alignment vertical="center"/>
    </xf>
    <xf numFmtId="0" fontId="13" fillId="0" borderId="17" xfId="1" applyFont="1" applyBorder="1" applyAlignment="1">
      <alignment vertical="center"/>
    </xf>
    <xf numFmtId="0" fontId="10" fillId="2" borderId="17" xfId="1" applyFont="1" applyFill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3" fillId="3" borderId="17" xfId="1" applyFont="1" applyFill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36" fillId="2" borderId="48" xfId="4" applyFont="1" applyFill="1" applyBorder="1" applyAlignment="1">
      <alignment horizontal="center"/>
    </xf>
    <xf numFmtId="0" fontId="36" fillId="2" borderId="49" xfId="4" applyFont="1" applyFill="1" applyBorder="1" applyAlignment="1">
      <alignment wrapText="1"/>
    </xf>
    <xf numFmtId="0" fontId="37" fillId="2" borderId="50" xfId="4" applyFont="1" applyFill="1" applyBorder="1" applyAlignment="1">
      <alignment horizontal="center"/>
    </xf>
    <xf numFmtId="0" fontId="42" fillId="6" borderId="0" xfId="4" applyFont="1" applyFill="1"/>
    <xf numFmtId="0" fontId="42" fillId="2" borderId="0" xfId="4" applyFont="1" applyFill="1"/>
    <xf numFmtId="0" fontId="13" fillId="0" borderId="38" xfId="4" applyFont="1" applyBorder="1" applyAlignment="1">
      <alignment wrapText="1"/>
    </xf>
    <xf numFmtId="0" fontId="13" fillId="0" borderId="14" xfId="4" applyFont="1" applyFill="1" applyBorder="1" applyAlignment="1"/>
    <xf numFmtId="0" fontId="37" fillId="0" borderId="14" xfId="4" applyFont="1" applyBorder="1" applyAlignment="1">
      <alignment horizontal="center"/>
    </xf>
    <xf numFmtId="0" fontId="37" fillId="2" borderId="14" xfId="4" applyFont="1" applyFill="1" applyBorder="1" applyAlignment="1">
      <alignment horizontal="center"/>
    </xf>
    <xf numFmtId="0" fontId="37" fillId="0" borderId="14" xfId="4" applyFont="1" applyFill="1" applyBorder="1" applyAlignment="1">
      <alignment horizontal="center"/>
    </xf>
    <xf numFmtId="0" fontId="13" fillId="0" borderId="31" xfId="4" applyFont="1" applyBorder="1" applyAlignment="1">
      <alignment wrapText="1"/>
    </xf>
    <xf numFmtId="0" fontId="13" fillId="0" borderId="12" xfId="4" applyFont="1" applyFill="1" applyBorder="1" applyAlignment="1"/>
    <xf numFmtId="0" fontId="37" fillId="0" borderId="12" xfId="4" applyFont="1" applyBorder="1" applyAlignment="1">
      <alignment horizontal="center"/>
    </xf>
    <xf numFmtId="0" fontId="37" fillId="2" borderId="12" xfId="4" applyFont="1" applyFill="1" applyBorder="1" applyAlignment="1">
      <alignment horizontal="center"/>
    </xf>
    <xf numFmtId="0" fontId="13" fillId="3" borderId="12" xfId="1" applyFont="1" applyFill="1" applyBorder="1" applyAlignment="1">
      <alignment horizontal="center"/>
    </xf>
    <xf numFmtId="0" fontId="13" fillId="3" borderId="18" xfId="1" applyFont="1" applyFill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3" fillId="0" borderId="12" xfId="4" applyFont="1" applyBorder="1" applyAlignment="1">
      <alignment wrapText="1"/>
    </xf>
    <xf numFmtId="16" fontId="45" fillId="0" borderId="12" xfId="4" applyNumberFormat="1" applyFont="1" applyFill="1" applyBorder="1" applyAlignment="1"/>
    <xf numFmtId="0" fontId="45" fillId="0" borderId="12" xfId="4" applyFont="1" applyFill="1" applyBorder="1" applyAlignment="1"/>
    <xf numFmtId="0" fontId="13" fillId="0" borderId="17" xfId="4" applyFont="1" applyBorder="1" applyAlignment="1">
      <alignment horizontal="center"/>
    </xf>
    <xf numFmtId="0" fontId="37" fillId="0" borderId="12" xfId="4" applyFont="1" applyFill="1" applyBorder="1" applyAlignment="1">
      <alignment horizontal="center"/>
    </xf>
    <xf numFmtId="0" fontId="36" fillId="2" borderId="24" xfId="4" applyFont="1" applyFill="1" applyBorder="1" applyAlignment="1">
      <alignment wrapText="1"/>
    </xf>
    <xf numFmtId="0" fontId="13" fillId="0" borderId="34" xfId="4" applyFont="1" applyBorder="1" applyAlignment="1">
      <alignment horizontal="center"/>
    </xf>
    <xf numFmtId="0" fontId="10" fillId="0" borderId="14" xfId="4" applyFont="1" applyFill="1" applyBorder="1" applyAlignment="1">
      <alignment horizontal="center"/>
    </xf>
    <xf numFmtId="0" fontId="10" fillId="3" borderId="14" xfId="4" applyFont="1" applyFill="1" applyBorder="1" applyAlignment="1">
      <alignment horizontal="center"/>
    </xf>
    <xf numFmtId="0" fontId="10" fillId="3" borderId="17" xfId="4" applyFont="1" applyFill="1" applyBorder="1" applyAlignment="1">
      <alignment horizontal="center"/>
    </xf>
    <xf numFmtId="0" fontId="42" fillId="0" borderId="0" xfId="4" applyFont="1"/>
    <xf numFmtId="0" fontId="38" fillId="0" borderId="0" xfId="1" applyFont="1" applyAlignment="1">
      <alignment horizontal="left" vertical="center" wrapText="1"/>
    </xf>
    <xf numFmtId="0" fontId="36" fillId="0" borderId="20" xfId="4" applyFont="1" applyFill="1" applyBorder="1" applyAlignment="1">
      <alignment wrapText="1"/>
    </xf>
    <xf numFmtId="0" fontId="13" fillId="0" borderId="20" xfId="4" applyFont="1" applyFill="1" applyBorder="1" applyAlignment="1">
      <alignment wrapText="1"/>
    </xf>
    <xf numFmtId="0" fontId="36" fillId="0" borderId="20" xfId="4" applyFont="1" applyFill="1" applyBorder="1" applyAlignment="1">
      <alignment vertical="center" wrapText="1"/>
    </xf>
    <xf numFmtId="0" fontId="37" fillId="0" borderId="20" xfId="4" applyFont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3" borderId="20" xfId="4" applyFont="1" applyFill="1" applyBorder="1" applyAlignment="1">
      <alignment horizontal="center"/>
    </xf>
    <xf numFmtId="0" fontId="10" fillId="3" borderId="19" xfId="4" applyFont="1" applyFill="1" applyBorder="1" applyAlignment="1">
      <alignment horizontal="center"/>
    </xf>
    <xf numFmtId="0" fontId="18" fillId="0" borderId="12" xfId="4" applyBorder="1" applyAlignment="1"/>
    <xf numFmtId="0" fontId="13" fillId="0" borderId="12" xfId="1" applyFont="1" applyBorder="1" applyAlignment="1">
      <alignment wrapText="1"/>
    </xf>
    <xf numFmtId="0" fontId="38" fillId="0" borderId="12" xfId="1" applyFont="1" applyBorder="1" applyAlignment="1">
      <alignment wrapText="1"/>
    </xf>
    <xf numFmtId="0" fontId="18" fillId="3" borderId="12" xfId="4" applyFill="1" applyBorder="1" applyAlignment="1"/>
    <xf numFmtId="0" fontId="36" fillId="2" borderId="51" xfId="4" applyFont="1" applyFill="1" applyBorder="1" applyAlignment="1">
      <alignment horizontal="center"/>
    </xf>
    <xf numFmtId="0" fontId="36" fillId="2" borderId="49" xfId="4" applyFont="1" applyFill="1" applyBorder="1" applyAlignment="1"/>
    <xf numFmtId="0" fontId="37" fillId="2" borderId="49" xfId="4" applyFont="1" applyFill="1" applyBorder="1" applyAlignment="1">
      <alignment horizontal="center"/>
    </xf>
    <xf numFmtId="0" fontId="13" fillId="8" borderId="24" xfId="4" applyFont="1" applyFill="1" applyBorder="1" applyAlignment="1">
      <alignment wrapText="1"/>
    </xf>
    <xf numFmtId="0" fontId="37" fillId="8" borderId="24" xfId="4" applyFont="1" applyFill="1" applyBorder="1" applyAlignment="1">
      <alignment horizontal="center"/>
    </xf>
    <xf numFmtId="0" fontId="42" fillId="8" borderId="0" xfId="4" applyFont="1" applyFill="1"/>
    <xf numFmtId="0" fontId="13" fillId="0" borderId="14" xfId="4" applyFont="1" applyFill="1" applyBorder="1" applyAlignment="1">
      <alignment wrapText="1"/>
    </xf>
    <xf numFmtId="0" fontId="8" fillId="0" borderId="14" xfId="4" applyFont="1" applyFill="1" applyBorder="1" applyAlignment="1">
      <alignment horizontal="center"/>
    </xf>
    <xf numFmtId="0" fontId="8" fillId="0" borderId="14" xfId="4" applyFont="1" applyFill="1" applyBorder="1"/>
    <xf numFmtId="0" fontId="13" fillId="9" borderId="12" xfId="4" applyFont="1" applyFill="1" applyBorder="1" applyAlignment="1">
      <alignment horizontal="center"/>
    </xf>
    <xf numFmtId="0" fontId="10" fillId="9" borderId="14" xfId="4" applyFont="1" applyFill="1" applyBorder="1" applyAlignment="1">
      <alignment horizontal="center"/>
    </xf>
    <xf numFmtId="0" fontId="37" fillId="9" borderId="12" xfId="4" applyFont="1" applyFill="1" applyBorder="1" applyAlignment="1">
      <alignment horizontal="center"/>
    </xf>
    <xf numFmtId="0" fontId="10" fillId="9" borderId="12" xfId="4" applyFont="1" applyFill="1" applyBorder="1" applyAlignment="1">
      <alignment horizontal="center"/>
    </xf>
    <xf numFmtId="0" fontId="10" fillId="10" borderId="12" xfId="4" applyFont="1" applyFill="1" applyBorder="1" applyAlignment="1">
      <alignment horizontal="center"/>
    </xf>
    <xf numFmtId="0" fontId="10" fillId="4" borderId="14" xfId="4" applyFont="1" applyFill="1" applyBorder="1" applyAlignment="1">
      <alignment horizontal="center"/>
    </xf>
    <xf numFmtId="0" fontId="37" fillId="4" borderId="12" xfId="4" applyFont="1" applyFill="1" applyBorder="1" applyAlignment="1">
      <alignment horizontal="center"/>
    </xf>
    <xf numFmtId="0" fontId="37" fillId="4" borderId="13" xfId="4" applyFont="1" applyFill="1" applyBorder="1" applyAlignment="1">
      <alignment horizontal="center"/>
    </xf>
    <xf numFmtId="0" fontId="37" fillId="2" borderId="13" xfId="4" applyFont="1" applyFill="1" applyBorder="1" applyAlignment="1">
      <alignment horizontal="center"/>
    </xf>
    <xf numFmtId="0" fontId="10" fillId="4" borderId="12" xfId="4" applyFont="1" applyFill="1" applyBorder="1" applyAlignment="1">
      <alignment horizontal="center"/>
    </xf>
    <xf numFmtId="0" fontId="10" fillId="11" borderId="12" xfId="4" applyFont="1" applyFill="1" applyBorder="1" applyAlignment="1">
      <alignment horizontal="center"/>
    </xf>
    <xf numFmtId="0" fontId="13" fillId="0" borderId="13" xfId="1" applyFont="1" applyBorder="1" applyAlignment="1">
      <alignment wrapText="1"/>
    </xf>
    <xf numFmtId="0" fontId="37" fillId="0" borderId="13" xfId="4" applyFont="1" applyFill="1" applyBorder="1" applyAlignment="1">
      <alignment horizontal="center"/>
    </xf>
    <xf numFmtId="0" fontId="18" fillId="0" borderId="0" xfId="4" applyFill="1"/>
    <xf numFmtId="0" fontId="18" fillId="3" borderId="14" xfId="4" applyFill="1" applyBorder="1" applyAlignment="1"/>
    <xf numFmtId="0" fontId="13" fillId="4" borderId="12" xfId="4" applyFont="1" applyFill="1" applyBorder="1" applyAlignment="1"/>
    <xf numFmtId="0" fontId="13" fillId="0" borderId="13" xfId="4" applyFont="1" applyFill="1" applyBorder="1" applyAlignment="1">
      <alignment wrapText="1"/>
    </xf>
    <xf numFmtId="0" fontId="13" fillId="0" borderId="20" xfId="4" applyFont="1" applyFill="1" applyBorder="1" applyAlignment="1"/>
    <xf numFmtId="0" fontId="37" fillId="0" borderId="20" xfId="4" applyFont="1" applyFill="1" applyBorder="1" applyAlignment="1">
      <alignment horizontal="center"/>
    </xf>
    <xf numFmtId="0" fontId="37" fillId="2" borderId="20" xfId="4" applyFont="1" applyFill="1" applyBorder="1" applyAlignment="1">
      <alignment horizontal="center"/>
    </xf>
    <xf numFmtId="0" fontId="10" fillId="12" borderId="12" xfId="5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0" fontId="10" fillId="3" borderId="20" xfId="5" applyFont="1" applyFill="1" applyBorder="1" applyAlignment="1">
      <alignment horizontal="center"/>
    </xf>
    <xf numFmtId="0" fontId="10" fillId="3" borderId="19" xfId="5" applyFont="1" applyFill="1" applyBorder="1" applyAlignment="1">
      <alignment horizontal="center"/>
    </xf>
    <xf numFmtId="0" fontId="10" fillId="0" borderId="19" xfId="5" applyFont="1" applyFill="1" applyBorder="1" applyAlignment="1">
      <alignment horizontal="center"/>
    </xf>
    <xf numFmtId="0" fontId="13" fillId="4" borderId="31" xfId="4" applyFont="1" applyFill="1" applyBorder="1" applyAlignment="1">
      <alignment horizontal="center"/>
    </xf>
    <xf numFmtId="0" fontId="13" fillId="4" borderId="31" xfId="4" applyFont="1" applyFill="1" applyBorder="1" applyAlignment="1">
      <alignment wrapText="1"/>
    </xf>
    <xf numFmtId="0" fontId="36" fillId="6" borderId="0" xfId="4" applyFont="1" applyFill="1"/>
    <xf numFmtId="0" fontId="36" fillId="13" borderId="0" xfId="4" applyFont="1" applyFill="1"/>
    <xf numFmtId="0" fontId="13" fillId="0" borderId="38" xfId="4" applyFont="1" applyFill="1" applyBorder="1" applyAlignment="1">
      <alignment horizontal="left"/>
    </xf>
    <xf numFmtId="0" fontId="36" fillId="0" borderId="38" xfId="4" applyFont="1" applyFill="1" applyBorder="1" applyAlignment="1">
      <alignment wrapText="1"/>
    </xf>
    <xf numFmtId="0" fontId="36" fillId="0" borderId="14" xfId="4" applyFont="1" applyFill="1" applyBorder="1" applyAlignment="1"/>
    <xf numFmtId="0" fontId="36" fillId="0" borderId="14" xfId="4" applyFont="1" applyFill="1" applyBorder="1" applyAlignment="1">
      <alignment horizontal="center"/>
    </xf>
    <xf numFmtId="0" fontId="36" fillId="2" borderId="14" xfId="4" applyFont="1" applyFill="1" applyBorder="1" applyAlignment="1">
      <alignment horizontal="center"/>
    </xf>
    <xf numFmtId="0" fontId="36" fillId="3" borderId="14" xfId="4" applyFont="1" applyFill="1" applyBorder="1" applyAlignment="1">
      <alignment horizontal="center"/>
    </xf>
    <xf numFmtId="0" fontId="36" fillId="0" borderId="0" xfId="4" applyFont="1" applyFill="1"/>
    <xf numFmtId="0" fontId="36" fillId="0" borderId="31" xfId="4" applyFont="1" applyFill="1" applyBorder="1" applyAlignment="1">
      <alignment wrapText="1"/>
    </xf>
    <xf numFmtId="0" fontId="36" fillId="0" borderId="12" xfId="4" applyFont="1" applyFill="1" applyBorder="1" applyAlignment="1">
      <alignment horizontal="center"/>
    </xf>
    <xf numFmtId="0" fontId="36" fillId="2" borderId="12" xfId="4" applyFont="1" applyFill="1" applyBorder="1" applyAlignment="1">
      <alignment horizontal="center"/>
    </xf>
    <xf numFmtId="0" fontId="36" fillId="3" borderId="12" xfId="4" applyFont="1" applyFill="1" applyBorder="1" applyAlignment="1">
      <alignment horizontal="center"/>
    </xf>
    <xf numFmtId="0" fontId="36" fillId="0" borderId="12" xfId="4" applyFont="1" applyBorder="1" applyAlignment="1"/>
    <xf numFmtId="0" fontId="36" fillId="0" borderId="31" xfId="4" applyFont="1" applyBorder="1" applyAlignment="1">
      <alignment wrapText="1"/>
    </xf>
    <xf numFmtId="0" fontId="36" fillId="0" borderId="12" xfId="4" applyFont="1" applyFill="1" applyBorder="1" applyAlignment="1"/>
    <xf numFmtId="0" fontId="36" fillId="0" borderId="12" xfId="4" applyFont="1" applyBorder="1" applyAlignment="1">
      <alignment horizontal="center"/>
    </xf>
    <xf numFmtId="0" fontId="36" fillId="0" borderId="0" xfId="4" applyFont="1"/>
    <xf numFmtId="0" fontId="36" fillId="0" borderId="13" xfId="4" applyFont="1" applyBorder="1" applyAlignment="1"/>
    <xf numFmtId="0" fontId="36" fillId="0" borderId="36" xfId="4" applyFont="1" applyBorder="1" applyAlignment="1">
      <alignment wrapText="1"/>
    </xf>
    <xf numFmtId="0" fontId="36" fillId="0" borderId="13" xfId="4" applyFont="1" applyFill="1" applyBorder="1" applyAlignment="1">
      <alignment wrapText="1"/>
    </xf>
    <xf numFmtId="0" fontId="36" fillId="0" borderId="13" xfId="4" applyFont="1" applyBorder="1" applyAlignment="1">
      <alignment horizontal="center"/>
    </xf>
    <xf numFmtId="0" fontId="37" fillId="14" borderId="12" xfId="4" applyFont="1" applyFill="1" applyBorder="1" applyAlignment="1">
      <alignment horizontal="center"/>
    </xf>
    <xf numFmtId="0" fontId="36" fillId="15" borderId="21" xfId="4" applyFont="1" applyFill="1" applyBorder="1" applyAlignment="1"/>
    <xf numFmtId="0" fontId="36" fillId="15" borderId="41" xfId="4" applyFont="1" applyFill="1" applyBorder="1" applyAlignment="1">
      <alignment wrapText="1"/>
    </xf>
    <xf numFmtId="0" fontId="36" fillId="15" borderId="41" xfId="4" applyFont="1" applyFill="1" applyBorder="1" applyAlignment="1"/>
    <xf numFmtId="0" fontId="36" fillId="15" borderId="46" xfId="4" applyFont="1" applyFill="1" applyBorder="1" applyAlignment="1"/>
    <xf numFmtId="0" fontId="36" fillId="0" borderId="38" xfId="4" applyFont="1" applyBorder="1" applyAlignment="1"/>
    <xf numFmtId="0" fontId="36" fillId="0" borderId="35" xfId="4" applyFont="1" applyBorder="1" applyAlignment="1">
      <alignment wrapText="1"/>
    </xf>
    <xf numFmtId="0" fontId="36" fillId="0" borderId="35" xfId="4" applyFont="1" applyBorder="1" applyAlignment="1"/>
    <xf numFmtId="0" fontId="36" fillId="0" borderId="31" xfId="4" applyFont="1" applyBorder="1" applyAlignment="1"/>
    <xf numFmtId="0" fontId="36" fillId="0" borderId="32" xfId="4" applyFont="1" applyBorder="1" applyAlignment="1">
      <alignment wrapText="1"/>
    </xf>
    <xf numFmtId="0" fontId="36" fillId="0" borderId="32" xfId="4" applyFont="1" applyBorder="1" applyAlignment="1"/>
    <xf numFmtId="0" fontId="36" fillId="4" borderId="12" xfId="4" applyFont="1" applyFill="1" applyBorder="1" applyAlignment="1">
      <alignment horizontal="center"/>
    </xf>
    <xf numFmtId="0" fontId="18" fillId="0" borderId="32" xfId="4" applyBorder="1" applyAlignment="1">
      <alignment horizontal="center" wrapText="1"/>
    </xf>
    <xf numFmtId="0" fontId="18" fillId="0" borderId="32" xfId="4" applyBorder="1" applyAlignment="1"/>
    <xf numFmtId="0" fontId="36" fillId="3" borderId="12" xfId="4" applyFont="1" applyFill="1" applyBorder="1"/>
    <xf numFmtId="0" fontId="36" fillId="0" borderId="12" xfId="4" applyFont="1" applyBorder="1"/>
    <xf numFmtId="0" fontId="13" fillId="0" borderId="31" xfId="4" applyFont="1" applyBorder="1" applyAlignment="1"/>
    <xf numFmtId="0" fontId="18" fillId="0" borderId="32" xfId="4" applyFont="1" applyBorder="1" applyAlignment="1">
      <alignment wrapText="1"/>
    </xf>
    <xf numFmtId="0" fontId="18" fillId="0" borderId="32" xfId="4" applyFont="1" applyBorder="1" applyAlignment="1"/>
    <xf numFmtId="0" fontId="18" fillId="0" borderId="32" xfId="4" applyBorder="1" applyAlignment="1">
      <alignment wrapText="1"/>
    </xf>
    <xf numFmtId="0" fontId="18" fillId="0" borderId="0" xfId="4" applyAlignment="1">
      <alignment wrapText="1"/>
    </xf>
    <xf numFmtId="0" fontId="18" fillId="2" borderId="0" xfId="4" applyFill="1" applyAlignment="1"/>
    <xf numFmtId="0" fontId="18" fillId="16" borderId="0" xfId="4" applyFill="1" applyAlignment="1"/>
    <xf numFmtId="0" fontId="36" fillId="2" borderId="53" xfId="4" applyFont="1" applyFill="1" applyBorder="1" applyAlignment="1">
      <alignment wrapText="1"/>
    </xf>
    <xf numFmtId="0" fontId="36" fillId="2" borderId="54" xfId="4" applyFont="1" applyFill="1" applyBorder="1" applyAlignment="1">
      <alignment wrapText="1"/>
    </xf>
    <xf numFmtId="0" fontId="37" fillId="2" borderId="54" xfId="4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2" fillId="3" borderId="1" xfId="0" applyNumberFormat="1" applyFont="1" applyFill="1" applyBorder="1" applyAlignment="1">
      <alignment horizontal="center" vertical="center"/>
    </xf>
    <xf numFmtId="0" fontId="13" fillId="3" borderId="17" xfId="4" applyFont="1" applyFill="1" applyBorder="1" applyAlignment="1">
      <alignment horizontal="center"/>
    </xf>
    <xf numFmtId="0" fontId="13" fillId="0" borderId="34" xfId="4" applyFont="1" applyFill="1" applyBorder="1" applyAlignment="1">
      <alignment horizontal="center" wrapText="1"/>
    </xf>
    <xf numFmtId="0" fontId="13" fillId="0" borderId="34" xfId="4" applyFont="1" applyFill="1" applyBorder="1" applyAlignment="1">
      <alignment horizontal="center" vertical="center" wrapText="1"/>
    </xf>
    <xf numFmtId="0" fontId="13" fillId="0" borderId="12" xfId="4" applyFont="1" applyFill="1" applyBorder="1" applyAlignment="1">
      <alignment horizontal="center" wrapText="1"/>
    </xf>
    <xf numFmtId="0" fontId="13" fillId="0" borderId="12" xfId="4" applyFont="1" applyFill="1" applyBorder="1" applyAlignment="1">
      <alignment horizontal="center"/>
    </xf>
    <xf numFmtId="0" fontId="13" fillId="2" borderId="14" xfId="4" applyFont="1" applyFill="1" applyBorder="1" applyAlignment="1">
      <alignment horizontal="center"/>
    </xf>
    <xf numFmtId="0" fontId="13" fillId="0" borderId="14" xfId="4" applyFont="1" applyFill="1" applyBorder="1" applyAlignment="1">
      <alignment horizontal="center"/>
    </xf>
    <xf numFmtId="0" fontId="43" fillId="3" borderId="12" xfId="4" applyFont="1" applyFill="1" applyBorder="1" applyAlignment="1">
      <alignment horizontal="center"/>
    </xf>
    <xf numFmtId="0" fontId="13" fillId="2" borderId="12" xfId="4" applyFont="1" applyFill="1" applyBorder="1" applyAlignment="1">
      <alignment horizontal="center"/>
    </xf>
    <xf numFmtId="0" fontId="13" fillId="8" borderId="24" xfId="4" applyFont="1" applyFill="1" applyBorder="1" applyAlignment="1">
      <alignment horizontal="center" wrapText="1"/>
    </xf>
    <xf numFmtId="0" fontId="13" fillId="0" borderId="14" xfId="4" applyFont="1" applyFill="1" applyBorder="1" applyAlignment="1">
      <alignment horizontal="center" wrapText="1"/>
    </xf>
    <xf numFmtId="0" fontId="13" fillId="4" borderId="13" xfId="4" applyFont="1" applyFill="1" applyBorder="1" applyAlignment="1">
      <alignment horizontal="center"/>
    </xf>
    <xf numFmtId="0" fontId="18" fillId="4" borderId="13" xfId="4" applyFill="1" applyBorder="1" applyAlignment="1">
      <alignment horizontal="center"/>
    </xf>
    <xf numFmtId="0" fontId="18" fillId="11" borderId="12" xfId="4" applyFill="1" applyBorder="1" applyAlignment="1">
      <alignment horizontal="center"/>
    </xf>
    <xf numFmtId="0" fontId="18" fillId="0" borderId="13" xfId="4" applyFill="1" applyBorder="1" applyAlignment="1">
      <alignment horizontal="center"/>
    </xf>
    <xf numFmtId="0" fontId="18" fillId="3" borderId="13" xfId="4" applyFill="1" applyBorder="1" applyAlignment="1">
      <alignment horizontal="center"/>
    </xf>
    <xf numFmtId="0" fontId="18" fillId="0" borderId="20" xfId="4" applyFill="1" applyBorder="1" applyAlignment="1">
      <alignment horizontal="center"/>
    </xf>
    <xf numFmtId="0" fontId="46" fillId="0" borderId="20" xfId="4" applyFont="1" applyFill="1" applyBorder="1" applyAlignment="1">
      <alignment horizontal="center" wrapText="1"/>
    </xf>
    <xf numFmtId="0" fontId="46" fillId="0" borderId="20" xfId="4" applyFont="1" applyBorder="1" applyAlignment="1">
      <alignment horizontal="center"/>
    </xf>
    <xf numFmtId="0" fontId="46" fillId="0" borderId="14" xfId="4" applyFont="1" applyBorder="1" applyAlignment="1">
      <alignment horizontal="center"/>
    </xf>
    <xf numFmtId="0" fontId="47" fillId="0" borderId="14" xfId="4" applyFont="1" applyBorder="1" applyAlignment="1">
      <alignment horizontal="center"/>
    </xf>
    <xf numFmtId="0" fontId="47" fillId="2" borderId="14" xfId="4" applyFont="1" applyFill="1" applyBorder="1" applyAlignment="1">
      <alignment horizontal="center"/>
    </xf>
    <xf numFmtId="0" fontId="46" fillId="0" borderId="14" xfId="4" applyFont="1" applyFill="1" applyBorder="1" applyAlignment="1">
      <alignment horizontal="center"/>
    </xf>
    <xf numFmtId="0" fontId="46" fillId="3" borderId="14" xfId="4" applyFont="1" applyFill="1" applyBorder="1" applyAlignment="1">
      <alignment horizontal="center"/>
    </xf>
    <xf numFmtId="0" fontId="46" fillId="0" borderId="12" xfId="4" applyFont="1" applyFill="1" applyBorder="1" applyAlignment="1">
      <alignment horizontal="center" wrapText="1"/>
    </xf>
    <xf numFmtId="0" fontId="46" fillId="0" borderId="12" xfId="4" applyFont="1" applyBorder="1" applyAlignment="1">
      <alignment horizontal="center"/>
    </xf>
    <xf numFmtId="0" fontId="47" fillId="2" borderId="12" xfId="4" applyFont="1" applyFill="1" applyBorder="1" applyAlignment="1">
      <alignment horizontal="center"/>
    </xf>
    <xf numFmtId="0" fontId="46" fillId="4" borderId="12" xfId="4" applyFont="1" applyFill="1" applyBorder="1" applyAlignment="1">
      <alignment horizontal="center"/>
    </xf>
    <xf numFmtId="0" fontId="46" fillId="4" borderId="14" xfId="4" applyFont="1" applyFill="1" applyBorder="1" applyAlignment="1">
      <alignment horizontal="center"/>
    </xf>
    <xf numFmtId="0" fontId="47" fillId="4" borderId="12" xfId="4" applyFont="1" applyFill="1" applyBorder="1" applyAlignment="1">
      <alignment horizontal="center"/>
    </xf>
    <xf numFmtId="0" fontId="46" fillId="12" borderId="12" xfId="5" applyFont="1" applyFill="1" applyBorder="1" applyAlignment="1">
      <alignment horizontal="center"/>
    </xf>
    <xf numFmtId="0" fontId="46" fillId="0" borderId="20" xfId="4" applyFont="1" applyFill="1" applyBorder="1" applyAlignment="1">
      <alignment horizontal="center"/>
    </xf>
    <xf numFmtId="0" fontId="47" fillId="0" borderId="20" xfId="4" applyFont="1" applyFill="1" applyBorder="1" applyAlignment="1">
      <alignment horizontal="center"/>
    </xf>
    <xf numFmtId="0" fontId="47" fillId="2" borderId="20" xfId="4" applyFont="1" applyFill="1" applyBorder="1" applyAlignment="1">
      <alignment horizontal="center"/>
    </xf>
    <xf numFmtId="0" fontId="46" fillId="3" borderId="20" xfId="5" applyFont="1" applyFill="1" applyBorder="1" applyAlignment="1">
      <alignment horizontal="center"/>
    </xf>
    <xf numFmtId="0" fontId="46" fillId="3" borderId="19" xfId="5" applyFont="1" applyFill="1" applyBorder="1" applyAlignment="1">
      <alignment horizontal="center"/>
    </xf>
    <xf numFmtId="0" fontId="46" fillId="0" borderId="19" xfId="5" applyFont="1" applyFill="1" applyBorder="1" applyAlignment="1">
      <alignment horizontal="center"/>
    </xf>
    <xf numFmtId="0" fontId="13" fillId="6" borderId="55" xfId="4" applyFont="1" applyFill="1" applyBorder="1" applyAlignment="1">
      <alignment horizontal="center"/>
    </xf>
    <xf numFmtId="0" fontId="13" fillId="6" borderId="56" xfId="4" applyFont="1" applyFill="1" applyBorder="1" applyAlignment="1">
      <alignment horizontal="center" wrapText="1"/>
    </xf>
    <xf numFmtId="0" fontId="13" fillId="6" borderId="49" xfId="4" applyFont="1" applyFill="1" applyBorder="1" applyAlignment="1">
      <alignment horizontal="center"/>
    </xf>
    <xf numFmtId="0" fontId="13" fillId="2" borderId="49" xfId="4" applyFont="1" applyFill="1" applyBorder="1" applyAlignment="1">
      <alignment horizontal="center"/>
    </xf>
    <xf numFmtId="0" fontId="36" fillId="6" borderId="57" xfId="4" applyFont="1" applyFill="1" applyBorder="1" applyAlignment="1">
      <alignment horizontal="center"/>
    </xf>
    <xf numFmtId="0" fontId="36" fillId="3" borderId="57" xfId="4" applyFont="1" applyFill="1" applyBorder="1" applyAlignment="1">
      <alignment horizontal="center"/>
    </xf>
    <xf numFmtId="0" fontId="46" fillId="0" borderId="12" xfId="4" applyFont="1" applyFill="1" applyBorder="1" applyAlignment="1">
      <alignment horizontal="center"/>
    </xf>
    <xf numFmtId="0" fontId="47" fillId="0" borderId="12" xfId="4" applyFont="1" applyFill="1" applyBorder="1" applyAlignment="1">
      <alignment horizontal="center"/>
    </xf>
    <xf numFmtId="0" fontId="46" fillId="3" borderId="12" xfId="5" applyFont="1" applyFill="1" applyBorder="1" applyAlignment="1">
      <alignment horizontal="center"/>
    </xf>
    <xf numFmtId="0" fontId="46" fillId="0" borderId="12" xfId="5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8" fillId="0" borderId="35" xfId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8" fillId="5" borderId="14" xfId="0" applyFont="1" applyFill="1" applyBorder="1" applyAlignment="1" applyProtection="1">
      <alignment horizontal="left"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38" fillId="0" borderId="14" xfId="0" applyFont="1" applyBorder="1" applyAlignment="1" applyProtection="1">
      <alignment horizontal="left" vertical="center" wrapText="1"/>
      <protection locked="0"/>
    </xf>
    <xf numFmtId="0" fontId="38" fillId="5" borderId="17" xfId="0" applyFont="1" applyFill="1" applyBorder="1" applyAlignment="1" applyProtection="1">
      <alignment horizontal="left" vertical="center"/>
      <protection locked="0"/>
    </xf>
    <xf numFmtId="0" fontId="36" fillId="2" borderId="12" xfId="4" applyFont="1" applyFill="1" applyBorder="1" applyAlignment="1">
      <alignment vertical="top" wrapText="1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2" fillId="0" borderId="0" xfId="0" applyFont="1" applyAlignment="1">
      <alignment horizontal="justify" vertical="center"/>
    </xf>
    <xf numFmtId="0" fontId="18" fillId="0" borderId="12" xfId="1" applyBorder="1"/>
    <xf numFmtId="1" fontId="18" fillId="0" borderId="12" xfId="1" applyNumberFormat="1" applyBorder="1"/>
    <xf numFmtId="1" fontId="18" fillId="0" borderId="0" xfId="1" applyNumberFormat="1"/>
    <xf numFmtId="0" fontId="18" fillId="0" borderId="12" xfId="1" applyBorder="1" applyAlignment="1">
      <alignment wrapText="1"/>
    </xf>
    <xf numFmtId="0" fontId="46" fillId="17" borderId="12" xfId="4" applyFont="1" applyFill="1" applyBorder="1" applyAlignment="1">
      <alignment horizontal="center" wrapText="1"/>
    </xf>
    <xf numFmtId="0" fontId="46" fillId="17" borderId="14" xfId="4" applyFont="1" applyFill="1" applyBorder="1" applyAlignment="1">
      <alignment horizontal="center"/>
    </xf>
    <xf numFmtId="0" fontId="47" fillId="17" borderId="12" xfId="4" applyFont="1" applyFill="1" applyBorder="1" applyAlignment="1">
      <alignment horizontal="center"/>
    </xf>
    <xf numFmtId="0" fontId="46" fillId="17" borderId="12" xfId="4" applyFont="1" applyFill="1" applyBorder="1" applyAlignment="1">
      <alignment horizontal="center"/>
    </xf>
    <xf numFmtId="0" fontId="46" fillId="18" borderId="12" xfId="5" applyFont="1" applyFill="1" applyBorder="1" applyAlignment="1">
      <alignment horizontal="center"/>
    </xf>
    <xf numFmtId="0" fontId="46" fillId="18" borderId="18" xfId="5" applyFont="1" applyFill="1" applyBorder="1" applyAlignment="1">
      <alignment horizontal="center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justify" vertical="center" wrapText="1"/>
    </xf>
    <xf numFmtId="0" fontId="31" fillId="0" borderId="0" xfId="1" applyFont="1" applyAlignment="1">
      <alignment horizontal="center"/>
    </xf>
    <xf numFmtId="0" fontId="22" fillId="0" borderId="12" xfId="1" applyFont="1" applyBorder="1" applyAlignment="1">
      <alignment vertical="center" textRotation="180"/>
    </xf>
    <xf numFmtId="0" fontId="22" fillId="0" borderId="12" xfId="1" applyFont="1" applyBorder="1" applyAlignment="1">
      <alignment vertical="center"/>
    </xf>
    <xf numFmtId="0" fontId="22" fillId="0" borderId="12" xfId="1" applyFont="1" applyBorder="1" applyAlignment="1">
      <alignment horizontal="center" vertical="center"/>
    </xf>
    <xf numFmtId="0" fontId="32" fillId="0" borderId="13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 textRotation="180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6" fillId="0" borderId="12" xfId="4" applyFont="1" applyFill="1" applyBorder="1" applyAlignment="1">
      <alignment horizontal="center" wrapText="1"/>
    </xf>
    <xf numFmtId="0" fontId="44" fillId="0" borderId="36" xfId="4" applyFont="1" applyBorder="1" applyAlignment="1">
      <alignment horizontal="center" textRotation="90" wrapText="1"/>
    </xf>
    <xf numFmtId="0" fontId="44" fillId="0" borderId="37" xfId="4" applyFont="1" applyBorder="1" applyAlignment="1">
      <alignment horizontal="center" textRotation="90" wrapText="1"/>
    </xf>
    <xf numFmtId="0" fontId="44" fillId="0" borderId="38" xfId="4" applyFont="1" applyBorder="1" applyAlignment="1">
      <alignment horizontal="center" textRotation="90" wrapText="1"/>
    </xf>
    <xf numFmtId="0" fontId="36" fillId="0" borderId="31" xfId="4" applyFont="1" applyBorder="1" applyAlignment="1">
      <alignment horizontal="center" vertical="center" wrapText="1"/>
    </xf>
    <xf numFmtId="0" fontId="36" fillId="0" borderId="32" xfId="4" applyFont="1" applyBorder="1" applyAlignment="1">
      <alignment horizontal="center" vertical="center" wrapText="1"/>
    </xf>
    <xf numFmtId="0" fontId="36" fillId="0" borderId="18" xfId="4" applyFont="1" applyBorder="1" applyAlignment="1">
      <alignment horizontal="center" vertical="center" wrapText="1"/>
    </xf>
    <xf numFmtId="0" fontId="36" fillId="0" borderId="12" xfId="4" applyFont="1" applyBorder="1" applyAlignment="1">
      <alignment horizontal="center" wrapText="1"/>
    </xf>
    <xf numFmtId="0" fontId="36" fillId="0" borderId="13" xfId="4" applyFont="1" applyBorder="1" applyAlignment="1">
      <alignment horizontal="center" vertical="center" wrapText="1"/>
    </xf>
    <xf numFmtId="0" fontId="36" fillId="0" borderId="20" xfId="4" applyFont="1" applyBorder="1" applyAlignment="1">
      <alignment horizontal="center" vertical="center" wrapText="1"/>
    </xf>
    <xf numFmtId="0" fontId="36" fillId="0" borderId="14" xfId="4" applyFont="1" applyBorder="1" applyAlignment="1">
      <alignment horizontal="center" vertical="center" wrapText="1"/>
    </xf>
    <xf numFmtId="0" fontId="13" fillId="0" borderId="12" xfId="4" applyFont="1" applyFill="1" applyBorder="1" applyAlignment="1">
      <alignment horizontal="center" textRotation="90" wrapText="1"/>
    </xf>
    <xf numFmtId="0" fontId="13" fillId="0" borderId="12" xfId="4" applyFont="1" applyBorder="1" applyAlignment="1">
      <alignment horizontal="center" textRotation="90" wrapText="1"/>
    </xf>
    <xf numFmtId="0" fontId="13" fillId="0" borderId="32" xfId="4" applyFont="1" applyBorder="1" applyAlignment="1">
      <alignment horizontal="center" vertical="center" wrapText="1"/>
    </xf>
    <xf numFmtId="0" fontId="13" fillId="0" borderId="18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3" fillId="0" borderId="36" xfId="4" applyFont="1" applyFill="1" applyBorder="1" applyAlignment="1">
      <alignment horizontal="center" textRotation="90"/>
    </xf>
    <xf numFmtId="0" fontId="13" fillId="0" borderId="37" xfId="4" applyFont="1" applyFill="1" applyBorder="1" applyAlignment="1">
      <alignment horizontal="center" textRotation="90"/>
    </xf>
    <xf numFmtId="0" fontId="13" fillId="0" borderId="38" xfId="4" applyFont="1" applyFill="1" applyBorder="1" applyAlignment="1">
      <alignment horizontal="center" textRotation="90"/>
    </xf>
    <xf numFmtId="0" fontId="18" fillId="16" borderId="52" xfId="4" applyFill="1" applyBorder="1" applyAlignment="1"/>
    <xf numFmtId="0" fontId="13" fillId="0" borderId="0" xfId="0" applyFont="1" applyBorder="1" applyAlignment="1">
      <alignment horizontal="left"/>
    </xf>
    <xf numFmtId="0" fontId="36" fillId="14" borderId="31" xfId="4" applyFont="1" applyFill="1" applyBorder="1" applyAlignment="1">
      <alignment horizontal="center"/>
    </xf>
    <xf numFmtId="0" fontId="36" fillId="14" borderId="32" xfId="4" applyFont="1" applyFill="1" applyBorder="1" applyAlignment="1">
      <alignment horizontal="center"/>
    </xf>
    <xf numFmtId="0" fontId="36" fillId="14" borderId="18" xfId="4" applyFont="1" applyFill="1" applyBorder="1" applyAlignment="1">
      <alignment horizontal="center"/>
    </xf>
    <xf numFmtId="0" fontId="36" fillId="0" borderId="22" xfId="4" applyFont="1" applyBorder="1" applyAlignment="1">
      <alignment horizontal="center"/>
    </xf>
    <xf numFmtId="0" fontId="36" fillId="0" borderId="20" xfId="4" applyFont="1" applyBorder="1" applyAlignment="1">
      <alignment horizontal="center"/>
    </xf>
    <xf numFmtId="0" fontId="36" fillId="0" borderId="14" xfId="4" applyFont="1" applyBorder="1" applyAlignment="1">
      <alignment horizontal="center"/>
    </xf>
    <xf numFmtId="0" fontId="13" fillId="0" borderId="12" xfId="4" applyFont="1" applyBorder="1" applyAlignment="1">
      <alignment horizontal="center" wrapText="1"/>
    </xf>
    <xf numFmtId="0" fontId="43" fillId="0" borderId="31" xfId="4" applyFont="1" applyFill="1" applyBorder="1" applyAlignment="1">
      <alignment horizontal="center"/>
    </xf>
    <xf numFmtId="0" fontId="43" fillId="0" borderId="18" xfId="4" applyFont="1" applyFill="1" applyBorder="1" applyAlignment="1">
      <alignment horizontal="center"/>
    </xf>
    <xf numFmtId="0" fontId="43" fillId="3" borderId="31" xfId="4" applyFont="1" applyFill="1" applyBorder="1" applyAlignment="1">
      <alignment horizontal="center"/>
    </xf>
    <xf numFmtId="0" fontId="43" fillId="3" borderId="18" xfId="4" applyFont="1" applyFill="1" applyBorder="1" applyAlignment="1">
      <alignment horizontal="center"/>
    </xf>
    <xf numFmtId="0" fontId="13" fillId="0" borderId="13" xfId="4" applyFont="1" applyBorder="1" applyAlignment="1">
      <alignment horizontal="center" textRotation="90"/>
    </xf>
    <xf numFmtId="0" fontId="13" fillId="0" borderId="14" xfId="4" applyFont="1" applyBorder="1" applyAlignment="1">
      <alignment horizontal="center" textRotation="90"/>
    </xf>
    <xf numFmtId="0" fontId="36" fillId="0" borderId="28" xfId="1" applyFont="1" applyBorder="1" applyAlignment="1">
      <alignment horizontal="right" vertical="top" wrapText="1"/>
    </xf>
    <xf numFmtId="0" fontId="36" fillId="0" borderId="29" xfId="1" applyFont="1" applyBorder="1" applyAlignment="1">
      <alignment horizontal="right" vertical="top" wrapText="1"/>
    </xf>
    <xf numFmtId="0" fontId="37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textRotation="90" wrapText="1"/>
    </xf>
    <xf numFmtId="0" fontId="9" fillId="0" borderId="1" xfId="0" applyFont="1" applyBorder="1" applyAlignment="1">
      <alignment textRotation="90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/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horizontal="center" textRotation="90" wrapText="1"/>
    </xf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2 2 2" xfId="4"/>
    <cellStyle name="Обычный 3" xfId="5"/>
    <cellStyle name="Обычный_sheetAudi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160425</xdr:colOff>
      <xdr:row>75</xdr:row>
      <xdr:rowOff>64734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09525" cy="155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7" zoomScale="75" zoomScaleNormal="135" workbookViewId="0">
      <selection activeCell="L78" sqref="L78"/>
    </sheetView>
  </sheetViews>
  <sheetFormatPr defaultRowHeight="12.75" x14ac:dyDescent="0.2"/>
  <cols>
    <col min="1" max="1" width="104.5703125" customWidth="1"/>
  </cols>
  <sheetData>
    <row r="1" spans="1:1" ht="18.75" x14ac:dyDescent="0.2">
      <c r="A1" s="445" t="s">
        <v>504</v>
      </c>
    </row>
    <row r="2" spans="1:1" ht="18.75" x14ac:dyDescent="0.2">
      <c r="A2" s="445" t="s">
        <v>505</v>
      </c>
    </row>
    <row r="3" spans="1:1" ht="18.75" x14ac:dyDescent="0.2">
      <c r="A3" s="446"/>
    </row>
    <row r="4" spans="1:1" ht="18.75" x14ac:dyDescent="0.2">
      <c r="A4" s="447" t="s">
        <v>350</v>
      </c>
    </row>
    <row r="5" spans="1:1" ht="18.75" x14ac:dyDescent="0.2">
      <c r="A5" s="447" t="s">
        <v>351</v>
      </c>
    </row>
    <row r="6" spans="1:1" ht="18.75" x14ac:dyDescent="0.2">
      <c r="A6" s="447" t="s">
        <v>388</v>
      </c>
    </row>
    <row r="7" spans="1:1" ht="18.75" x14ac:dyDescent="0.2">
      <c r="A7" s="447" t="s">
        <v>422</v>
      </c>
    </row>
    <row r="8" spans="1:1" ht="18.75" x14ac:dyDescent="0.2">
      <c r="A8" s="447" t="s">
        <v>503</v>
      </c>
    </row>
    <row r="9" spans="1:1" ht="18.75" x14ac:dyDescent="0.2">
      <c r="A9" s="447"/>
    </row>
    <row r="10" spans="1:1" ht="18.75" x14ac:dyDescent="0.2">
      <c r="A10" s="447"/>
    </row>
    <row r="11" spans="1:1" ht="18.75" x14ac:dyDescent="0.2">
      <c r="A11" s="447"/>
    </row>
    <row r="12" spans="1:1" ht="18.75" x14ac:dyDescent="0.2">
      <c r="A12" s="447"/>
    </row>
    <row r="13" spans="1:1" ht="18.75" x14ac:dyDescent="0.2">
      <c r="A13" s="448" t="s">
        <v>352</v>
      </c>
    </row>
    <row r="14" spans="1:1" ht="18.75" x14ac:dyDescent="0.2">
      <c r="A14" s="445"/>
    </row>
    <row r="15" spans="1:1" ht="18.75" x14ac:dyDescent="0.2">
      <c r="A15" s="445" t="s">
        <v>415</v>
      </c>
    </row>
    <row r="16" spans="1:1" ht="18.75" x14ac:dyDescent="0.2">
      <c r="A16" s="445" t="s">
        <v>506</v>
      </c>
    </row>
    <row r="17" spans="1:1" ht="18.75" x14ac:dyDescent="0.2">
      <c r="A17" s="445" t="s">
        <v>507</v>
      </c>
    </row>
    <row r="18" spans="1:1" ht="18.75" x14ac:dyDescent="0.2">
      <c r="A18" s="445" t="s">
        <v>353</v>
      </c>
    </row>
    <row r="19" spans="1:1" ht="18.75" x14ac:dyDescent="0.2">
      <c r="A19" s="445" t="s">
        <v>354</v>
      </c>
    </row>
    <row r="20" spans="1:1" ht="18.75" x14ac:dyDescent="0.2">
      <c r="A20" s="445"/>
    </row>
    <row r="21" spans="1:1" ht="18.75" x14ac:dyDescent="0.2">
      <c r="A21" s="448" t="s">
        <v>84</v>
      </c>
    </row>
    <row r="22" spans="1:1" ht="18.75" x14ac:dyDescent="0.2">
      <c r="A22" s="445" t="s">
        <v>355</v>
      </c>
    </row>
    <row r="23" spans="1:1" ht="18.75" x14ac:dyDescent="0.2">
      <c r="A23" s="449"/>
    </row>
    <row r="24" spans="1:1" ht="18.75" x14ac:dyDescent="0.2">
      <c r="A24" s="449"/>
    </row>
    <row r="25" spans="1:1" ht="18.75" x14ac:dyDescent="0.2">
      <c r="A25" s="445"/>
    </row>
    <row r="26" spans="1:1" ht="18.75" x14ac:dyDescent="0.2">
      <c r="A26" s="450" t="s">
        <v>513</v>
      </c>
    </row>
    <row r="27" spans="1:1" ht="18.75" x14ac:dyDescent="0.2">
      <c r="A27" s="450" t="s">
        <v>510</v>
      </c>
    </row>
    <row r="28" spans="1:1" ht="18.75" x14ac:dyDescent="0.2">
      <c r="A28" s="450" t="s">
        <v>514</v>
      </c>
    </row>
    <row r="29" spans="1:1" ht="15.75" customHeight="1" x14ac:dyDescent="0.2">
      <c r="A29" s="450" t="s">
        <v>511</v>
      </c>
    </row>
    <row r="30" spans="1:1" ht="18.75" x14ac:dyDescent="0.2">
      <c r="A30" s="450" t="s">
        <v>509</v>
      </c>
    </row>
    <row r="31" spans="1:1" ht="18.75" x14ac:dyDescent="0.2">
      <c r="A31" s="450" t="s">
        <v>512</v>
      </c>
    </row>
    <row r="32" spans="1:1" ht="18.75" x14ac:dyDescent="0.2">
      <c r="A32" s="446"/>
    </row>
    <row r="33" spans="1:1" ht="18.75" x14ac:dyDescent="0.2">
      <c r="A33" s="446"/>
    </row>
    <row r="34" spans="1:1" ht="18.75" x14ac:dyDescent="0.2">
      <c r="A34" s="446"/>
    </row>
    <row r="35" spans="1:1" ht="18.75" x14ac:dyDescent="0.2">
      <c r="A35" s="445" t="s">
        <v>508</v>
      </c>
    </row>
    <row r="36" spans="1:1" ht="18.75" x14ac:dyDescent="0.2">
      <c r="A36" s="446"/>
    </row>
    <row r="37" spans="1:1" ht="18.75" x14ac:dyDescent="0.3">
      <c r="A37" s="444"/>
    </row>
    <row r="38" spans="1:1" ht="18.75" x14ac:dyDescent="0.3">
      <c r="A38" s="444"/>
    </row>
    <row r="39" spans="1:1" ht="18.75" x14ac:dyDescent="0.3">
      <c r="A39" s="444"/>
    </row>
    <row r="40" spans="1:1" ht="18.75" x14ac:dyDescent="0.3">
      <c r="A40" s="444"/>
    </row>
    <row r="41" spans="1:1" ht="18.75" x14ac:dyDescent="0.3">
      <c r="A41" s="444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Z28"/>
  <sheetViews>
    <sheetView zoomScale="135" zoomScaleNormal="135" workbookViewId="0">
      <selection activeCell="C33" sqref="C33"/>
    </sheetView>
  </sheetViews>
  <sheetFormatPr defaultRowHeight="12.75" x14ac:dyDescent="0.2"/>
  <cols>
    <col min="2" max="2" width="18.42578125" customWidth="1"/>
  </cols>
  <sheetData>
    <row r="1" spans="1:52" x14ac:dyDescent="0.2">
      <c r="A1" s="7" t="s">
        <v>141</v>
      </c>
      <c r="B1" s="6" t="s">
        <v>327</v>
      </c>
      <c r="C1" s="7">
        <v>3</v>
      </c>
      <c r="D1" s="17">
        <v>4</v>
      </c>
      <c r="E1" s="7">
        <v>5</v>
      </c>
      <c r="F1" s="7">
        <v>7</v>
      </c>
      <c r="G1" s="7">
        <v>9</v>
      </c>
      <c r="H1" s="7">
        <v>11</v>
      </c>
      <c r="I1" s="7">
        <v>13</v>
      </c>
      <c r="J1" s="7">
        <v>14</v>
      </c>
      <c r="K1" s="7">
        <v>15</v>
      </c>
      <c r="L1" s="7">
        <v>17</v>
      </c>
      <c r="M1" s="7">
        <v>19</v>
      </c>
      <c r="N1" s="18">
        <v>20</v>
      </c>
      <c r="O1" s="7">
        <v>21</v>
      </c>
      <c r="P1" s="7">
        <v>22</v>
      </c>
      <c r="Q1" s="7">
        <v>28</v>
      </c>
      <c r="R1" s="18">
        <v>29</v>
      </c>
      <c r="S1" s="7">
        <v>30</v>
      </c>
      <c r="T1" s="7">
        <v>31</v>
      </c>
      <c r="U1" s="7">
        <v>37</v>
      </c>
      <c r="V1" s="18">
        <v>38</v>
      </c>
      <c r="W1" s="7">
        <v>39</v>
      </c>
      <c r="X1" s="7">
        <v>40</v>
      </c>
      <c r="Y1" s="7">
        <v>46</v>
      </c>
      <c r="Z1" s="18">
        <v>47</v>
      </c>
      <c r="AA1" s="7">
        <v>48</v>
      </c>
      <c r="AB1" s="7">
        <v>49</v>
      </c>
      <c r="AC1" s="7">
        <v>55</v>
      </c>
      <c r="AD1" s="18">
        <v>56</v>
      </c>
      <c r="AE1" s="7">
        <v>57</v>
      </c>
      <c r="AF1" s="7">
        <v>58</v>
      </c>
      <c r="AG1" s="7">
        <v>60</v>
      </c>
      <c r="AH1" s="7">
        <v>64</v>
      </c>
      <c r="AI1" s="18">
        <v>65</v>
      </c>
      <c r="AJ1" s="7">
        <v>66</v>
      </c>
      <c r="AK1" s="7">
        <v>67</v>
      </c>
      <c r="AL1" s="7">
        <v>73</v>
      </c>
      <c r="AM1" s="18">
        <v>74</v>
      </c>
      <c r="AN1" s="7">
        <v>75</v>
      </c>
      <c r="AO1" s="7">
        <v>76</v>
      </c>
      <c r="AP1" s="7">
        <v>78</v>
      </c>
      <c r="AQ1" s="7">
        <v>82</v>
      </c>
      <c r="AR1" s="18">
        <v>83</v>
      </c>
      <c r="AS1" s="7">
        <v>84</v>
      </c>
      <c r="AT1" s="7">
        <v>85</v>
      </c>
      <c r="AU1" s="7">
        <v>87</v>
      </c>
      <c r="AV1" s="14"/>
      <c r="AW1" s="60"/>
      <c r="AX1" s="14"/>
      <c r="AY1" s="14"/>
      <c r="AZ1" s="14"/>
    </row>
    <row r="2" spans="1:52" x14ac:dyDescent="0.2">
      <c r="A2" s="24" t="s">
        <v>143</v>
      </c>
      <c r="B2" s="22" t="s">
        <v>112</v>
      </c>
      <c r="C2" s="19"/>
      <c r="D2" s="19"/>
      <c r="E2" s="19"/>
      <c r="F2" s="20"/>
      <c r="G2" s="14"/>
      <c r="H2" s="14"/>
      <c r="I2" s="14"/>
      <c r="J2" s="14"/>
      <c r="K2" s="14"/>
      <c r="L2" s="14"/>
      <c r="M2" s="7"/>
      <c r="N2" s="18">
        <v>36</v>
      </c>
      <c r="O2" s="7"/>
      <c r="P2" s="7"/>
      <c r="Q2" s="7"/>
      <c r="R2" s="18">
        <v>36</v>
      </c>
      <c r="S2" s="14"/>
      <c r="T2" s="14"/>
      <c r="U2" s="14"/>
      <c r="V2" s="60"/>
      <c r="W2" s="14"/>
      <c r="X2" s="14"/>
      <c r="Y2" s="14"/>
      <c r="Z2" s="60"/>
      <c r="AA2" s="14"/>
      <c r="AB2" s="14"/>
      <c r="AC2" s="14"/>
      <c r="AD2" s="60"/>
      <c r="AE2" s="14"/>
      <c r="AF2" s="14"/>
      <c r="AG2" s="14"/>
      <c r="AH2" s="14"/>
      <c r="AI2" s="60"/>
      <c r="AJ2" s="14"/>
      <c r="AK2" s="14"/>
      <c r="AL2" s="14"/>
      <c r="AM2" s="60"/>
      <c r="AN2" s="14"/>
      <c r="AO2" s="14"/>
      <c r="AP2" s="14"/>
      <c r="AQ2" s="14"/>
      <c r="AR2" s="60"/>
      <c r="AS2" s="14"/>
      <c r="AT2" s="14"/>
      <c r="AU2" s="14"/>
      <c r="AV2" s="25"/>
      <c r="AW2" s="25"/>
      <c r="AX2" s="25"/>
      <c r="AY2" s="25"/>
      <c r="AZ2" s="25"/>
    </row>
    <row r="3" spans="1:52" x14ac:dyDescent="0.2">
      <c r="A3" s="24" t="s">
        <v>328</v>
      </c>
      <c r="B3" s="25" t="s">
        <v>114</v>
      </c>
      <c r="C3" s="24">
        <v>3</v>
      </c>
      <c r="D3" s="24">
        <v>3</v>
      </c>
      <c r="E3" s="24">
        <v>7</v>
      </c>
      <c r="F3" s="24"/>
      <c r="G3" s="24">
        <v>2106</v>
      </c>
      <c r="H3" s="24">
        <v>702</v>
      </c>
      <c r="I3" s="24">
        <v>1404</v>
      </c>
      <c r="J3" s="24">
        <v>1296</v>
      </c>
      <c r="K3" s="24">
        <v>108</v>
      </c>
      <c r="L3" s="25"/>
      <c r="M3" s="24">
        <v>305</v>
      </c>
      <c r="N3" s="24">
        <v>612</v>
      </c>
      <c r="O3" s="24">
        <v>542</v>
      </c>
      <c r="P3" s="24">
        <v>70</v>
      </c>
      <c r="Q3" s="24">
        <v>397</v>
      </c>
      <c r="R3" s="24">
        <v>792</v>
      </c>
      <c r="S3" s="24">
        <v>754</v>
      </c>
      <c r="T3" s="24">
        <v>38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:52" x14ac:dyDescent="0.2">
      <c r="A4" s="24" t="s">
        <v>329</v>
      </c>
      <c r="B4" s="25" t="s">
        <v>215</v>
      </c>
      <c r="C4" s="24">
        <v>2</v>
      </c>
      <c r="D4" s="24">
        <v>3</v>
      </c>
      <c r="E4" s="24">
        <v>5</v>
      </c>
      <c r="F4" s="24"/>
      <c r="G4" s="24">
        <v>1418</v>
      </c>
      <c r="H4" s="24">
        <v>473</v>
      </c>
      <c r="I4" s="24">
        <v>945</v>
      </c>
      <c r="J4" s="24">
        <v>885</v>
      </c>
      <c r="K4" s="24">
        <v>60</v>
      </c>
      <c r="L4" s="24"/>
      <c r="M4" s="24">
        <v>198</v>
      </c>
      <c r="N4" s="24">
        <v>397</v>
      </c>
      <c r="O4" s="24">
        <v>337</v>
      </c>
      <c r="P4" s="24">
        <v>60</v>
      </c>
      <c r="Q4" s="24">
        <v>275</v>
      </c>
      <c r="R4" s="24">
        <v>548</v>
      </c>
      <c r="S4" s="24">
        <v>545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32"/>
      <c r="AW4" s="32"/>
      <c r="AX4" s="32"/>
      <c r="AY4" s="32"/>
      <c r="AZ4" s="32"/>
    </row>
    <row r="5" spans="1:52" x14ac:dyDescent="0.2">
      <c r="A5" s="24" t="s">
        <v>330</v>
      </c>
      <c r="B5" s="25" t="s">
        <v>115</v>
      </c>
      <c r="C5" s="24">
        <v>2</v>
      </c>
      <c r="D5" s="24"/>
      <c r="E5" s="24"/>
      <c r="F5" s="24"/>
      <c r="G5" s="24">
        <v>117</v>
      </c>
      <c r="H5" s="24">
        <v>39</v>
      </c>
      <c r="I5" s="24">
        <v>78</v>
      </c>
      <c r="J5" s="24">
        <v>78</v>
      </c>
      <c r="K5" s="24"/>
      <c r="L5" s="24"/>
      <c r="M5" s="24">
        <v>17</v>
      </c>
      <c r="N5" s="24">
        <v>34</v>
      </c>
      <c r="O5" s="24">
        <v>34</v>
      </c>
      <c r="P5" s="24"/>
      <c r="Q5" s="24">
        <v>22</v>
      </c>
      <c r="R5" s="24">
        <v>44</v>
      </c>
      <c r="S5" s="24">
        <v>44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x14ac:dyDescent="0.2">
      <c r="A6" s="24" t="s">
        <v>331</v>
      </c>
      <c r="B6" s="25" t="s">
        <v>116</v>
      </c>
      <c r="C6" s="24"/>
      <c r="D6" s="32"/>
      <c r="E6" s="24">
        <v>2</v>
      </c>
      <c r="F6" s="32"/>
      <c r="G6" s="24">
        <v>175</v>
      </c>
      <c r="H6" s="24">
        <v>58</v>
      </c>
      <c r="I6" s="24">
        <v>117</v>
      </c>
      <c r="J6" s="24">
        <v>117</v>
      </c>
      <c r="K6" s="24"/>
      <c r="L6" s="24"/>
      <c r="M6" s="24">
        <v>25</v>
      </c>
      <c r="N6" s="24">
        <v>51</v>
      </c>
      <c r="O6" s="24">
        <v>51</v>
      </c>
      <c r="P6" s="24"/>
      <c r="Q6" s="24">
        <v>33</v>
      </c>
      <c r="R6" s="24">
        <v>66</v>
      </c>
      <c r="S6" s="24">
        <v>66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x14ac:dyDescent="0.2">
      <c r="A7" s="24" t="s">
        <v>245</v>
      </c>
      <c r="B7" s="25" t="s">
        <v>332</v>
      </c>
      <c r="C7" s="24"/>
      <c r="D7" s="32"/>
      <c r="E7" s="24">
        <v>2</v>
      </c>
      <c r="F7" s="24"/>
      <c r="G7" s="24">
        <v>117</v>
      </c>
      <c r="H7" s="24">
        <v>39</v>
      </c>
      <c r="I7" s="24">
        <v>78</v>
      </c>
      <c r="J7" s="24">
        <v>78</v>
      </c>
      <c r="K7" s="24"/>
      <c r="L7" s="24"/>
      <c r="M7" s="24">
        <v>17</v>
      </c>
      <c r="N7" s="24">
        <v>34</v>
      </c>
      <c r="O7" s="24">
        <v>34</v>
      </c>
      <c r="P7" s="24"/>
      <c r="Q7" s="24">
        <v>22</v>
      </c>
      <c r="R7" s="24">
        <v>44</v>
      </c>
      <c r="S7" s="24">
        <v>44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pans="1:52" x14ac:dyDescent="0.2">
      <c r="A8" s="24" t="s">
        <v>247</v>
      </c>
      <c r="B8" s="25" t="s">
        <v>125</v>
      </c>
      <c r="C8" s="24"/>
      <c r="D8" s="32"/>
      <c r="E8" s="24">
        <v>1</v>
      </c>
      <c r="F8" s="24"/>
      <c r="G8" s="24">
        <v>117</v>
      </c>
      <c r="H8" s="24">
        <v>39</v>
      </c>
      <c r="I8" s="24">
        <v>78</v>
      </c>
      <c r="J8" s="24">
        <v>18</v>
      </c>
      <c r="K8" s="24">
        <v>60</v>
      </c>
      <c r="L8" s="24"/>
      <c r="M8" s="24">
        <v>39</v>
      </c>
      <c r="N8" s="24">
        <v>78</v>
      </c>
      <c r="O8" s="24">
        <v>18</v>
      </c>
      <c r="P8" s="24">
        <v>60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1:52" x14ac:dyDescent="0.2">
      <c r="A9" s="24" t="s">
        <v>248</v>
      </c>
      <c r="B9" s="25" t="s">
        <v>117</v>
      </c>
      <c r="C9" s="24">
        <v>2</v>
      </c>
      <c r="D9" s="32"/>
      <c r="E9" s="32"/>
      <c r="F9" s="32"/>
      <c r="G9" s="24">
        <v>259</v>
      </c>
      <c r="H9" s="24">
        <v>86</v>
      </c>
      <c r="I9" s="24">
        <v>173</v>
      </c>
      <c r="J9" s="24">
        <v>173</v>
      </c>
      <c r="K9" s="24"/>
      <c r="L9" s="24"/>
      <c r="M9" s="24">
        <v>39</v>
      </c>
      <c r="N9" s="24">
        <v>79</v>
      </c>
      <c r="O9" s="24">
        <v>79</v>
      </c>
      <c r="P9" s="24"/>
      <c r="Q9" s="24">
        <v>47</v>
      </c>
      <c r="R9" s="24">
        <v>94</v>
      </c>
      <c r="S9" s="24">
        <v>94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x14ac:dyDescent="0.2">
      <c r="A10" s="24" t="s">
        <v>333</v>
      </c>
      <c r="B10" s="25" t="s">
        <v>118</v>
      </c>
      <c r="C10" s="24"/>
      <c r="D10" s="32"/>
      <c r="E10" s="24">
        <v>2</v>
      </c>
      <c r="F10" s="32"/>
      <c r="G10" s="24">
        <v>176</v>
      </c>
      <c r="H10" s="24">
        <v>59</v>
      </c>
      <c r="I10" s="24">
        <v>117</v>
      </c>
      <c r="J10" s="24">
        <v>117</v>
      </c>
      <c r="K10" s="32"/>
      <c r="L10" s="32"/>
      <c r="M10" s="32"/>
      <c r="N10" s="32"/>
      <c r="O10" s="32"/>
      <c r="P10" s="32"/>
      <c r="Q10" s="24">
        <v>59</v>
      </c>
      <c r="R10" s="24">
        <v>117</v>
      </c>
      <c r="S10" s="24">
        <v>117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x14ac:dyDescent="0.2">
      <c r="A11" s="24" t="s">
        <v>251</v>
      </c>
      <c r="B11" s="25" t="s">
        <v>121</v>
      </c>
      <c r="C11" s="24"/>
      <c r="D11" s="32"/>
      <c r="E11" s="24">
        <v>2</v>
      </c>
      <c r="F11" s="32"/>
      <c r="G11" s="24">
        <v>176</v>
      </c>
      <c r="H11" s="24">
        <v>59</v>
      </c>
      <c r="I11" s="24">
        <v>117</v>
      </c>
      <c r="J11" s="24">
        <v>117</v>
      </c>
      <c r="K11" s="32"/>
      <c r="L11" s="32"/>
      <c r="M11" s="32"/>
      <c r="N11" s="32"/>
      <c r="O11" s="32"/>
      <c r="P11" s="32"/>
      <c r="Q11" s="24">
        <v>59</v>
      </c>
      <c r="R11" s="24">
        <v>117</v>
      </c>
      <c r="S11" s="24">
        <v>117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x14ac:dyDescent="0.2">
      <c r="A12" s="25" t="s">
        <v>163</v>
      </c>
      <c r="B12" s="25" t="s">
        <v>122</v>
      </c>
      <c r="C12" s="24"/>
      <c r="D12" s="24">
        <v>12</v>
      </c>
      <c r="E12" s="32"/>
      <c r="F12" s="32"/>
      <c r="G12" s="24">
        <v>176</v>
      </c>
      <c r="H12" s="24">
        <v>59</v>
      </c>
      <c r="I12" s="24">
        <v>117</v>
      </c>
      <c r="J12" s="24">
        <v>117</v>
      </c>
      <c r="K12" s="24"/>
      <c r="L12" s="24"/>
      <c r="M12" s="24">
        <v>26</v>
      </c>
      <c r="N12" s="24">
        <v>51</v>
      </c>
      <c r="O12" s="24">
        <v>51</v>
      </c>
      <c r="P12" s="24"/>
      <c r="Q12" s="24">
        <v>33</v>
      </c>
      <c r="R12" s="24">
        <v>65</v>
      </c>
      <c r="S12" s="24">
        <v>66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52" x14ac:dyDescent="0.2">
      <c r="A13" s="25" t="s">
        <v>253</v>
      </c>
      <c r="B13" s="25" t="s">
        <v>124</v>
      </c>
      <c r="C13" s="24"/>
      <c r="D13" s="24">
        <v>1</v>
      </c>
      <c r="E13" s="24"/>
      <c r="F13" s="24"/>
      <c r="G13" s="24">
        <v>105</v>
      </c>
      <c r="H13" s="24">
        <v>35</v>
      </c>
      <c r="I13" s="24">
        <v>70</v>
      </c>
      <c r="J13" s="24">
        <v>70</v>
      </c>
      <c r="K13" s="24"/>
      <c r="L13" s="24"/>
      <c r="M13" s="24">
        <v>35</v>
      </c>
      <c r="N13" s="24">
        <v>70</v>
      </c>
      <c r="O13" s="24">
        <v>70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 x14ac:dyDescent="0.2">
      <c r="A14" s="25" t="s">
        <v>334</v>
      </c>
      <c r="B14" s="25" t="s">
        <v>335</v>
      </c>
      <c r="C14" s="24">
        <v>1</v>
      </c>
      <c r="D14" s="24"/>
      <c r="E14" s="24">
        <v>2</v>
      </c>
      <c r="F14" s="24"/>
      <c r="G14" s="24">
        <v>588</v>
      </c>
      <c r="H14" s="24">
        <v>229</v>
      </c>
      <c r="I14" s="24">
        <v>459</v>
      </c>
      <c r="J14" s="24">
        <v>411</v>
      </c>
      <c r="K14" s="24">
        <v>48</v>
      </c>
      <c r="L14" s="24"/>
      <c r="M14" s="24">
        <v>107</v>
      </c>
      <c r="N14" s="24">
        <v>215</v>
      </c>
      <c r="O14" s="24">
        <v>205</v>
      </c>
      <c r="P14" s="24">
        <v>10</v>
      </c>
      <c r="Q14" s="24">
        <v>122</v>
      </c>
      <c r="R14" s="24">
        <v>244</v>
      </c>
      <c r="S14" s="24">
        <v>206</v>
      </c>
      <c r="T14" s="24">
        <v>38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1:52" x14ac:dyDescent="0.2">
      <c r="A15" s="25" t="s">
        <v>256</v>
      </c>
      <c r="B15" s="25" t="s">
        <v>336</v>
      </c>
      <c r="C15" s="32"/>
      <c r="D15" s="32"/>
      <c r="E15" s="24">
        <v>2</v>
      </c>
      <c r="F15" s="24"/>
      <c r="G15" s="24">
        <v>234</v>
      </c>
      <c r="H15" s="24">
        <v>78</v>
      </c>
      <c r="I15" s="24">
        <v>155</v>
      </c>
      <c r="J15" s="24">
        <v>132</v>
      </c>
      <c r="K15" s="24">
        <v>24</v>
      </c>
      <c r="L15" s="24"/>
      <c r="M15" s="24">
        <v>34</v>
      </c>
      <c r="N15" s="24">
        <v>68</v>
      </c>
      <c r="O15" s="24">
        <v>58</v>
      </c>
      <c r="P15" s="24">
        <v>10</v>
      </c>
      <c r="Q15" s="24">
        <v>44</v>
      </c>
      <c r="R15" s="24">
        <v>58</v>
      </c>
      <c r="S15" s="24">
        <v>74</v>
      </c>
      <c r="T15" s="24">
        <v>14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x14ac:dyDescent="0.2">
      <c r="A16" s="25" t="s">
        <v>337</v>
      </c>
      <c r="B16" s="25" t="s">
        <v>338</v>
      </c>
      <c r="C16" s="24"/>
      <c r="D16" s="24"/>
      <c r="E16" s="24">
        <v>1</v>
      </c>
      <c r="F16" s="24"/>
      <c r="G16" s="24">
        <v>220</v>
      </c>
      <c r="H16" s="24">
        <v>73</v>
      </c>
      <c r="I16" s="24">
        <v>147</v>
      </c>
      <c r="J16" s="24">
        <v>147</v>
      </c>
      <c r="K16" s="24"/>
      <c r="L16" s="24"/>
      <c r="M16" s="24">
        <v>73</v>
      </c>
      <c r="N16" s="24">
        <v>147</v>
      </c>
      <c r="O16" s="24">
        <v>147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2" x14ac:dyDescent="0.2">
      <c r="A17" s="25" t="s">
        <v>170</v>
      </c>
      <c r="B17" s="25" t="s">
        <v>213</v>
      </c>
      <c r="C17" s="24">
        <v>2</v>
      </c>
      <c r="D17" s="32"/>
      <c r="E17" s="32"/>
      <c r="F17" s="32"/>
      <c r="G17" s="24">
        <v>234</v>
      </c>
      <c r="H17" s="24">
        <v>78</v>
      </c>
      <c r="I17" s="24">
        <v>156</v>
      </c>
      <c r="J17" s="24">
        <v>132</v>
      </c>
      <c r="K17" s="24">
        <v>24</v>
      </c>
      <c r="L17" s="24"/>
      <c r="M17" s="24"/>
      <c r="N17" s="24"/>
      <c r="O17" s="24"/>
      <c r="P17" s="24"/>
      <c r="Q17" s="24">
        <v>78</v>
      </c>
      <c r="R17" s="24">
        <v>156</v>
      </c>
      <c r="S17" s="24">
        <v>132</v>
      </c>
      <c r="T17" s="24">
        <v>24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24">
        <v>36</v>
      </c>
      <c r="AX17" s="32"/>
      <c r="AY17" s="32"/>
      <c r="AZ17" s="32"/>
    </row>
    <row r="18" spans="1:52" x14ac:dyDescent="0.2">
      <c r="A18" s="24" t="s">
        <v>261</v>
      </c>
      <c r="B18" s="25" t="s">
        <v>228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24">
        <v>36</v>
      </c>
      <c r="W18" s="32"/>
      <c r="X18" s="32"/>
      <c r="Y18" s="32"/>
      <c r="Z18" s="24">
        <v>36</v>
      </c>
      <c r="AA18" s="32"/>
      <c r="AB18" s="32"/>
      <c r="AC18" s="32"/>
      <c r="AD18" s="24">
        <v>36</v>
      </c>
      <c r="AE18" s="32"/>
      <c r="AF18" s="32"/>
      <c r="AG18" s="32"/>
      <c r="AH18" s="32"/>
      <c r="AI18" s="24">
        <v>36</v>
      </c>
      <c r="AJ18" s="32"/>
      <c r="AK18" s="32"/>
      <c r="AL18" s="32"/>
      <c r="AM18" s="24">
        <v>36</v>
      </c>
      <c r="AN18" s="32"/>
      <c r="AO18" s="32"/>
      <c r="AP18" s="32"/>
      <c r="AQ18" s="32"/>
      <c r="AR18" s="24">
        <v>36</v>
      </c>
      <c r="AS18" s="32"/>
      <c r="AT18" s="32"/>
      <c r="AU18" s="32"/>
      <c r="AV18" s="24">
        <v>148</v>
      </c>
      <c r="AW18" s="24">
        <v>288</v>
      </c>
      <c r="AX18" s="24">
        <v>84</v>
      </c>
      <c r="AY18" s="24">
        <v>174</v>
      </c>
      <c r="AZ18" s="24">
        <v>30</v>
      </c>
    </row>
    <row r="19" spans="1:52" x14ac:dyDescent="0.2">
      <c r="A19" s="25" t="s">
        <v>339</v>
      </c>
      <c r="B19" s="6"/>
      <c r="C19" s="24">
        <v>11</v>
      </c>
      <c r="D19" s="24">
        <v>11</v>
      </c>
      <c r="E19" s="24">
        <v>9</v>
      </c>
      <c r="F19" s="24">
        <v>1</v>
      </c>
      <c r="G19" s="24">
        <v>4536</v>
      </c>
      <c r="H19" s="24">
        <v>1512</v>
      </c>
      <c r="I19" s="24">
        <v>3024</v>
      </c>
      <c r="J19" s="24">
        <v>1416</v>
      </c>
      <c r="K19" s="24">
        <v>1818</v>
      </c>
      <c r="L19" s="24">
        <v>90</v>
      </c>
      <c r="M19" s="24"/>
      <c r="N19" s="24"/>
      <c r="O19" s="24"/>
      <c r="P19" s="24"/>
      <c r="Q19" s="24"/>
      <c r="R19" s="24"/>
      <c r="S19" s="24"/>
      <c r="T19" s="24"/>
      <c r="U19" s="24">
        <v>312</v>
      </c>
      <c r="V19" s="24">
        <v>612</v>
      </c>
      <c r="W19" s="24">
        <v>362</v>
      </c>
      <c r="X19" s="24">
        <v>250</v>
      </c>
      <c r="Y19" s="24">
        <v>224</v>
      </c>
      <c r="Z19" s="24">
        <v>469</v>
      </c>
      <c r="AA19" s="24">
        <v>244</v>
      </c>
      <c r="AB19" s="24">
        <v>224</v>
      </c>
      <c r="AC19" s="24">
        <v>258</v>
      </c>
      <c r="AD19" s="24">
        <v>504</v>
      </c>
      <c r="AE19" s="24">
        <v>198</v>
      </c>
      <c r="AF19" s="24">
        <v>276</v>
      </c>
      <c r="AG19" s="24">
        <v>30</v>
      </c>
      <c r="AH19" s="24">
        <v>276</v>
      </c>
      <c r="AI19" s="24">
        <v>576</v>
      </c>
      <c r="AJ19" s="24">
        <v>296</v>
      </c>
      <c r="AK19" s="24">
        <v>280</v>
      </c>
      <c r="AL19" s="24">
        <v>294</v>
      </c>
      <c r="AM19" s="24">
        <v>576</v>
      </c>
      <c r="AN19" s="24">
        <v>232</v>
      </c>
      <c r="AO19" s="24">
        <v>314</v>
      </c>
      <c r="AP19" s="24">
        <v>30</v>
      </c>
      <c r="AQ19" s="24">
        <v>148</v>
      </c>
      <c r="AR19" s="24">
        <v>288</v>
      </c>
      <c r="AS19" s="24">
        <v>84</v>
      </c>
      <c r="AT19" s="24">
        <v>174</v>
      </c>
      <c r="AU19" s="24">
        <v>30</v>
      </c>
      <c r="AV19" s="24">
        <v>20</v>
      </c>
      <c r="AW19" s="24">
        <v>32</v>
      </c>
      <c r="AX19" s="24"/>
      <c r="AY19" s="24">
        <v>32</v>
      </c>
      <c r="AZ19" s="32"/>
    </row>
    <row r="20" spans="1:52" x14ac:dyDescent="0.2">
      <c r="A20" s="25" t="s">
        <v>340</v>
      </c>
      <c r="B20" s="25" t="s">
        <v>341</v>
      </c>
      <c r="C20" s="24"/>
      <c r="D20" s="24">
        <v>6</v>
      </c>
      <c r="E20" s="24">
        <v>3</v>
      </c>
      <c r="F20" s="24"/>
      <c r="G20" s="24">
        <v>648</v>
      </c>
      <c r="H20" s="24">
        <v>216</v>
      </c>
      <c r="I20" s="24">
        <v>432</v>
      </c>
      <c r="J20" s="24">
        <v>96</v>
      </c>
      <c r="K20" s="24">
        <v>336</v>
      </c>
      <c r="L20" s="24"/>
      <c r="M20" s="24"/>
      <c r="N20" s="24"/>
      <c r="O20" s="24"/>
      <c r="P20" s="24"/>
      <c r="Q20" s="24"/>
      <c r="R20" s="24"/>
      <c r="S20" s="24"/>
      <c r="T20" s="24"/>
      <c r="U20" s="24">
        <v>40</v>
      </c>
      <c r="V20" s="24">
        <v>68</v>
      </c>
      <c r="W20" s="24"/>
      <c r="X20" s="24">
        <v>68</v>
      </c>
      <c r="Y20" s="24">
        <v>40</v>
      </c>
      <c r="Z20" s="24">
        <v>100</v>
      </c>
      <c r="AA20" s="24">
        <v>48</v>
      </c>
      <c r="AB20" s="24">
        <v>52</v>
      </c>
      <c r="AC20" s="24">
        <v>34</v>
      </c>
      <c r="AD20" s="24">
        <v>56</v>
      </c>
      <c r="AE20" s="24"/>
      <c r="AF20" s="24">
        <v>56</v>
      </c>
      <c r="AG20" s="24"/>
      <c r="AH20" s="24">
        <v>44</v>
      </c>
      <c r="AI20" s="24">
        <v>112</v>
      </c>
      <c r="AJ20" s="24">
        <v>48</v>
      </c>
      <c r="AK20" s="24">
        <v>64</v>
      </c>
      <c r="AL20" s="24">
        <v>38</v>
      </c>
      <c r="AM20" s="24">
        <v>64</v>
      </c>
      <c r="AN20" s="24"/>
      <c r="AO20" s="24">
        <v>64</v>
      </c>
      <c r="AP20" s="24"/>
      <c r="AQ20" s="24">
        <v>20</v>
      </c>
      <c r="AR20" s="24">
        <v>32</v>
      </c>
      <c r="AS20" s="24"/>
      <c r="AT20" s="24">
        <v>32</v>
      </c>
      <c r="AU20" s="32"/>
      <c r="AV20" s="25"/>
      <c r="AW20" s="25"/>
      <c r="AX20" s="25"/>
      <c r="AY20" s="25"/>
      <c r="AZ20" s="25"/>
    </row>
    <row r="21" spans="1:52" x14ac:dyDescent="0.2">
      <c r="A21" s="25" t="s">
        <v>342</v>
      </c>
      <c r="B21" s="25" t="s">
        <v>117</v>
      </c>
      <c r="C21" s="25"/>
      <c r="D21" s="25"/>
      <c r="E21" s="24">
        <v>6</v>
      </c>
      <c r="F21" s="24"/>
      <c r="G21" s="24">
        <v>54</v>
      </c>
      <c r="H21" s="24">
        <v>6</v>
      </c>
      <c r="I21" s="24">
        <v>48</v>
      </c>
      <c r="J21" s="24">
        <v>48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>
        <v>6</v>
      </c>
      <c r="AI21" s="24">
        <v>48</v>
      </c>
      <c r="AJ21" s="24">
        <v>48</v>
      </c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x14ac:dyDescent="0.2">
      <c r="A22" s="25" t="s">
        <v>343</v>
      </c>
      <c r="B22" s="25" t="s">
        <v>116</v>
      </c>
      <c r="C22" s="25"/>
      <c r="D22" s="24"/>
      <c r="E22" s="24">
        <v>4</v>
      </c>
      <c r="F22" s="24"/>
      <c r="G22" s="24">
        <v>54</v>
      </c>
      <c r="H22" s="24">
        <v>6</v>
      </c>
      <c r="I22" s="24">
        <v>48</v>
      </c>
      <c r="J22" s="24">
        <v>48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6</v>
      </c>
      <c r="Z22" s="24">
        <v>48</v>
      </c>
      <c r="AA22" s="24">
        <v>48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4">
        <v>4</v>
      </c>
      <c r="AW22" s="24">
        <v>16</v>
      </c>
      <c r="AX22" s="24"/>
      <c r="AY22" s="24">
        <v>16</v>
      </c>
      <c r="AZ22" s="25"/>
    </row>
    <row r="23" spans="1:52" x14ac:dyDescent="0.2">
      <c r="A23" s="25" t="s">
        <v>268</v>
      </c>
      <c r="B23" s="25" t="s">
        <v>136</v>
      </c>
      <c r="C23" s="25"/>
      <c r="D23" s="25"/>
      <c r="E23" s="24">
        <v>8</v>
      </c>
      <c r="F23" s="24"/>
      <c r="G23" s="24">
        <v>204</v>
      </c>
      <c r="H23" s="24">
        <v>36</v>
      </c>
      <c r="I23" s="24">
        <v>168</v>
      </c>
      <c r="J23" s="24"/>
      <c r="K23" s="24">
        <v>168</v>
      </c>
      <c r="L23" s="24"/>
      <c r="M23" s="24"/>
      <c r="N23" s="24"/>
      <c r="O23" s="24"/>
      <c r="P23" s="24"/>
      <c r="Q23" s="24"/>
      <c r="R23" s="24"/>
      <c r="S23" s="24"/>
      <c r="T23" s="24"/>
      <c r="U23" s="24">
        <v>6</v>
      </c>
      <c r="V23" s="24">
        <v>34</v>
      </c>
      <c r="W23" s="24"/>
      <c r="X23" s="24">
        <v>34</v>
      </c>
      <c r="Y23" s="24">
        <v>8</v>
      </c>
      <c r="Z23" s="24">
        <v>26</v>
      </c>
      <c r="AA23" s="24"/>
      <c r="AB23" s="24">
        <v>26</v>
      </c>
      <c r="AC23" s="24">
        <v>6</v>
      </c>
      <c r="AD23" s="24">
        <v>28</v>
      </c>
      <c r="AE23" s="24"/>
      <c r="AF23" s="24">
        <v>28</v>
      </c>
      <c r="AG23" s="24"/>
      <c r="AH23" s="24">
        <v>6</v>
      </c>
      <c r="AI23" s="24">
        <v>32</v>
      </c>
      <c r="AJ23" s="24"/>
      <c r="AK23" s="24">
        <v>32</v>
      </c>
      <c r="AL23" s="24">
        <v>6</v>
      </c>
      <c r="AM23" s="24">
        <v>32</v>
      </c>
      <c r="AN23" s="24"/>
      <c r="AO23" s="24">
        <v>32</v>
      </c>
      <c r="AP23" s="24"/>
      <c r="AQ23" s="24">
        <v>4</v>
      </c>
      <c r="AR23" s="24">
        <v>16</v>
      </c>
      <c r="AS23" s="24"/>
      <c r="AT23" s="24">
        <v>16</v>
      </c>
      <c r="AU23" s="25"/>
      <c r="AV23" s="24">
        <v>16</v>
      </c>
      <c r="AW23" s="24">
        <v>16</v>
      </c>
      <c r="AX23" s="24"/>
      <c r="AY23" s="24">
        <v>16</v>
      </c>
      <c r="AZ23" s="25"/>
    </row>
    <row r="24" spans="1:52" ht="17.25" x14ac:dyDescent="0.2">
      <c r="A24" s="24" t="s">
        <v>269</v>
      </c>
      <c r="B24" s="6" t="s">
        <v>138</v>
      </c>
      <c r="C24" s="24"/>
      <c r="D24" s="526">
        <v>345678</v>
      </c>
      <c r="E24" s="526"/>
      <c r="F24" s="24"/>
      <c r="G24" s="24">
        <v>336</v>
      </c>
      <c r="H24" s="24">
        <v>168</v>
      </c>
      <c r="I24" s="24">
        <v>168</v>
      </c>
      <c r="J24" s="24"/>
      <c r="K24" s="24">
        <v>168</v>
      </c>
      <c r="L24" s="24"/>
      <c r="M24" s="24"/>
      <c r="N24" s="24"/>
      <c r="O24" s="24"/>
      <c r="P24" s="24"/>
      <c r="Q24" s="24"/>
      <c r="R24" s="24"/>
      <c r="S24" s="24"/>
      <c r="T24" s="24"/>
      <c r="U24" s="24">
        <v>34</v>
      </c>
      <c r="V24" s="24">
        <v>34</v>
      </c>
      <c r="W24" s="24"/>
      <c r="X24" s="24">
        <v>34</v>
      </c>
      <c r="Y24" s="24">
        <v>26</v>
      </c>
      <c r="Z24" s="24">
        <v>26</v>
      </c>
      <c r="AA24" s="24"/>
      <c r="AB24" s="24">
        <v>26</v>
      </c>
      <c r="AC24" s="24">
        <v>28</v>
      </c>
      <c r="AD24" s="24">
        <v>28</v>
      </c>
      <c r="AE24" s="24"/>
      <c r="AF24" s="24">
        <v>28</v>
      </c>
      <c r="AG24" s="24"/>
      <c r="AH24" s="24">
        <v>32</v>
      </c>
      <c r="AI24" s="24">
        <v>32</v>
      </c>
      <c r="AJ24" s="24"/>
      <c r="AK24" s="24">
        <v>32</v>
      </c>
      <c r="AL24" s="24">
        <v>32</v>
      </c>
      <c r="AM24" s="24">
        <v>32</v>
      </c>
      <c r="AN24" s="24"/>
      <c r="AO24" s="24">
        <v>32</v>
      </c>
      <c r="AP24" s="24"/>
      <c r="AQ24" s="24">
        <v>16</v>
      </c>
      <c r="AR24" s="24">
        <v>16</v>
      </c>
      <c r="AS24" s="24"/>
      <c r="AT24" s="24">
        <v>16</v>
      </c>
      <c r="AU24" s="25"/>
      <c r="AV24" s="25"/>
      <c r="AW24" s="25"/>
      <c r="AX24" s="25"/>
      <c r="AY24" s="25"/>
      <c r="AZ24" s="25"/>
    </row>
    <row r="25" spans="1:52" x14ac:dyDescent="0.2">
      <c r="A25" s="25" t="s">
        <v>344</v>
      </c>
      <c r="B25" s="25" t="s">
        <v>125</v>
      </c>
      <c r="C25" s="25"/>
      <c r="D25" s="24">
        <v>2</v>
      </c>
      <c r="E25" s="24">
        <v>1</v>
      </c>
      <c r="F25" s="24"/>
      <c r="G25" s="24">
        <v>288</v>
      </c>
      <c r="H25" s="24">
        <v>96</v>
      </c>
      <c r="I25" s="24">
        <v>192</v>
      </c>
      <c r="J25" s="24">
        <v>116</v>
      </c>
      <c r="K25" s="24">
        <v>76</v>
      </c>
      <c r="L25" s="24"/>
      <c r="M25" s="24"/>
      <c r="N25" s="24"/>
      <c r="O25" s="24"/>
      <c r="P25" s="24"/>
      <c r="Q25" s="24"/>
      <c r="R25" s="24"/>
      <c r="S25" s="24"/>
      <c r="T25" s="24"/>
      <c r="U25" s="24">
        <v>30</v>
      </c>
      <c r="V25" s="24">
        <v>60</v>
      </c>
      <c r="W25" s="24">
        <v>56</v>
      </c>
      <c r="X25" s="24">
        <v>4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>
        <v>66</v>
      </c>
      <c r="AI25" s="24">
        <v>132</v>
      </c>
      <c r="AJ25" s="24">
        <v>60</v>
      </c>
      <c r="AK25" s="24">
        <v>72</v>
      </c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x14ac:dyDescent="0.2">
      <c r="A26" s="25" t="s">
        <v>270</v>
      </c>
      <c r="B26" s="25" t="s">
        <v>345</v>
      </c>
      <c r="C26" s="25"/>
      <c r="D26" s="25"/>
      <c r="E26" s="24">
        <v>3</v>
      </c>
      <c r="F26" s="24"/>
      <c r="G26" s="24">
        <v>90</v>
      </c>
      <c r="H26" s="24">
        <v>30</v>
      </c>
      <c r="I26" s="24">
        <v>60</v>
      </c>
      <c r="J26" s="24">
        <v>56</v>
      </c>
      <c r="K26" s="24">
        <v>4</v>
      </c>
      <c r="L26" s="24"/>
      <c r="M26" s="24"/>
      <c r="N26" s="24"/>
      <c r="O26" s="24"/>
      <c r="P26" s="24"/>
      <c r="Q26" s="24"/>
      <c r="R26" s="24"/>
      <c r="S26" s="24"/>
      <c r="T26" s="24"/>
      <c r="U26" s="24">
        <v>30</v>
      </c>
      <c r="V26" s="24">
        <v>60</v>
      </c>
      <c r="W26" s="24">
        <v>56</v>
      </c>
      <c r="X26" s="24">
        <v>4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x14ac:dyDescent="0.2">
      <c r="A27" s="25" t="s">
        <v>346</v>
      </c>
      <c r="B27" s="25" t="s">
        <v>347</v>
      </c>
      <c r="C27" s="24"/>
      <c r="D27" s="24">
        <v>3</v>
      </c>
      <c r="E27" s="24"/>
      <c r="F27" s="24"/>
      <c r="G27" s="24">
        <v>150</v>
      </c>
      <c r="H27" s="24">
        <v>50</v>
      </c>
      <c r="I27" s="24">
        <v>100</v>
      </c>
      <c r="J27" s="24">
        <v>28</v>
      </c>
      <c r="K27" s="24">
        <v>72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>
        <v>50</v>
      </c>
      <c r="AI27" s="24">
        <v>100</v>
      </c>
      <c r="AJ27" s="24">
        <v>28</v>
      </c>
      <c r="AK27" s="24">
        <v>72</v>
      </c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x14ac:dyDescent="0.2">
      <c r="A28" s="25" t="s">
        <v>348</v>
      </c>
      <c r="B28" s="25"/>
      <c r="C28" s="25"/>
      <c r="D28" s="25">
        <v>5</v>
      </c>
      <c r="E28" s="25"/>
      <c r="F28" s="25"/>
      <c r="G28" s="25">
        <v>48</v>
      </c>
      <c r="H28" s="25">
        <v>16</v>
      </c>
      <c r="I28" s="25">
        <v>32</v>
      </c>
      <c r="J28" s="25">
        <v>32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v>16</v>
      </c>
      <c r="AI28" s="25">
        <v>32</v>
      </c>
      <c r="AJ28" s="25">
        <v>32</v>
      </c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</sheetData>
  <sheetProtection selectLockedCells="1" selectUnlockedCells="1"/>
  <mergeCells count="1">
    <mergeCell ref="D24:E24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Z28"/>
  <sheetViews>
    <sheetView zoomScale="135" zoomScaleNormal="135" workbookViewId="0">
      <selection activeCell="G23" sqref="G23"/>
    </sheetView>
  </sheetViews>
  <sheetFormatPr defaultRowHeight="12.75" x14ac:dyDescent="0.2"/>
  <sheetData>
    <row r="1" spans="1:52" x14ac:dyDescent="0.2">
      <c r="A1" s="25"/>
      <c r="B1" s="25"/>
      <c r="C1" s="24"/>
      <c r="D1" s="32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x14ac:dyDescent="0.2">
      <c r="A2" s="25"/>
      <c r="B2" s="25"/>
      <c r="C2" s="24"/>
      <c r="D2" s="32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x14ac:dyDescent="0.2">
      <c r="A3" s="25"/>
      <c r="B3" s="25"/>
      <c r="C3" s="24"/>
      <c r="D3" s="32"/>
      <c r="E3" s="32"/>
      <c r="F3" s="3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52" x14ac:dyDescent="0.2">
      <c r="A4" s="25"/>
      <c r="B4" s="25"/>
      <c r="C4" s="24"/>
      <c r="D4" s="32"/>
      <c r="E4" s="24"/>
      <c r="F4" s="32"/>
      <c r="G4" s="24"/>
      <c r="H4" s="24"/>
      <c r="I4" s="24"/>
      <c r="J4" s="24"/>
      <c r="K4" s="32"/>
      <c r="L4" s="32"/>
      <c r="M4" s="32"/>
      <c r="N4" s="32"/>
      <c r="O4" s="32"/>
      <c r="P4" s="32"/>
      <c r="Q4" s="32"/>
      <c r="R4" s="24"/>
      <c r="S4" s="24"/>
      <c r="T4" s="24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2" x14ac:dyDescent="0.2">
      <c r="A5" s="25"/>
      <c r="B5" s="25"/>
      <c r="C5" s="24"/>
      <c r="D5" s="32"/>
      <c r="E5" s="24"/>
      <c r="F5" s="32"/>
      <c r="G5" s="24"/>
      <c r="H5" s="24"/>
      <c r="I5" s="24"/>
      <c r="J5" s="24"/>
      <c r="K5" s="32"/>
      <c r="L5" s="32"/>
      <c r="M5" s="32"/>
      <c r="N5" s="32"/>
      <c r="O5" s="32"/>
      <c r="P5" s="32"/>
      <c r="Q5" s="32"/>
      <c r="R5" s="24"/>
      <c r="S5" s="24"/>
      <c r="T5" s="24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x14ac:dyDescent="0.2">
      <c r="A6" s="25"/>
      <c r="B6" s="25"/>
      <c r="C6" s="24"/>
      <c r="D6" s="24"/>
      <c r="E6" s="32"/>
      <c r="F6" s="32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x14ac:dyDescent="0.2">
      <c r="A7" s="25"/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pans="1:52" x14ac:dyDescent="0.2">
      <c r="A8" s="25"/>
      <c r="B8" s="2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1:52" x14ac:dyDescent="0.2">
      <c r="A9" s="25"/>
      <c r="B9" s="25"/>
      <c r="C9" s="32"/>
      <c r="D9" s="3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x14ac:dyDescent="0.2">
      <c r="A10" s="25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x14ac:dyDescent="0.2">
      <c r="A11" s="25"/>
      <c r="B11" s="25"/>
      <c r="C11" s="24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x14ac:dyDescent="0.2">
      <c r="A12" s="25"/>
      <c r="B12" s="2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52" x14ac:dyDescent="0.2">
      <c r="A13" s="24"/>
      <c r="B13" s="25"/>
      <c r="C13" s="2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 x14ac:dyDescent="0.2">
      <c r="A14" s="25"/>
      <c r="B14" s="6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1:52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x14ac:dyDescent="0.2">
      <c r="A19" s="24"/>
      <c r="B19" s="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</sheetData>
  <sheetProtection selectLockedCells="1" selectUnlockedCells="1"/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8"/>
  <sheetViews>
    <sheetView tabSelected="1" zoomScaleNormal="135" workbookViewId="0">
      <selection activeCell="J29" sqref="J29"/>
    </sheetView>
  </sheetViews>
  <sheetFormatPr defaultColWidth="11.28515625" defaultRowHeight="12.75" x14ac:dyDescent="0.2"/>
  <cols>
    <col min="1" max="1" width="7.85546875" customWidth="1"/>
    <col min="2" max="2" width="22.5703125" customWidth="1"/>
    <col min="3" max="3" width="10.42578125" customWidth="1"/>
    <col min="4" max="4" width="15.85546875" customWidth="1"/>
    <col min="5" max="5" width="17" customWidth="1"/>
    <col min="6" max="6" width="17.140625" customWidth="1"/>
    <col min="7" max="7" width="18.28515625" customWidth="1"/>
  </cols>
  <sheetData>
    <row r="1" spans="1:9" ht="15.95" customHeight="1" x14ac:dyDescent="0.3">
      <c r="B1" s="463" t="s">
        <v>2</v>
      </c>
      <c r="C1" s="463"/>
      <c r="D1" s="463"/>
      <c r="E1" s="463"/>
      <c r="F1" s="463"/>
      <c r="G1" s="463"/>
      <c r="H1" s="463"/>
      <c r="I1" s="3"/>
    </row>
    <row r="3" spans="1:9" ht="13.5" customHeight="1" x14ac:dyDescent="0.2">
      <c r="A3" s="466" t="s">
        <v>86</v>
      </c>
      <c r="B3" s="468" t="s">
        <v>87</v>
      </c>
      <c r="C3" s="464" t="s">
        <v>88</v>
      </c>
      <c r="D3" s="464" t="s">
        <v>89</v>
      </c>
      <c r="E3" s="465"/>
      <c r="F3" s="464" t="s">
        <v>90</v>
      </c>
      <c r="G3" s="464" t="s">
        <v>91</v>
      </c>
      <c r="H3" s="464" t="s">
        <v>92</v>
      </c>
      <c r="I3" s="464" t="s">
        <v>93</v>
      </c>
    </row>
    <row r="4" spans="1:9" ht="47.25" x14ac:dyDescent="0.2">
      <c r="A4" s="467"/>
      <c r="B4" s="465"/>
      <c r="C4" s="465"/>
      <c r="D4" s="64" t="s">
        <v>94</v>
      </c>
      <c r="E4" s="64" t="s">
        <v>349</v>
      </c>
      <c r="F4" s="465"/>
      <c r="G4" s="465"/>
      <c r="H4" s="465"/>
      <c r="I4" s="465"/>
    </row>
    <row r="5" spans="1:9" ht="15.75" x14ac:dyDescent="0.2">
      <c r="A5" s="66" t="s">
        <v>95</v>
      </c>
      <c r="B5" s="65">
        <v>39</v>
      </c>
      <c r="C5" s="65"/>
      <c r="D5" s="65"/>
      <c r="E5" s="65"/>
      <c r="F5" s="65">
        <v>2</v>
      </c>
      <c r="G5" s="65"/>
      <c r="H5" s="65">
        <v>11</v>
      </c>
      <c r="I5" s="65">
        <f>SUM(B5:H5)</f>
        <v>52</v>
      </c>
    </row>
    <row r="6" spans="1:9" ht="15.75" x14ac:dyDescent="0.2">
      <c r="A6" s="66" t="s">
        <v>96</v>
      </c>
      <c r="B6" s="65">
        <v>35</v>
      </c>
      <c r="C6" s="65">
        <v>1</v>
      </c>
      <c r="D6" s="65">
        <v>4</v>
      </c>
      <c r="E6" s="65"/>
      <c r="F6" s="65">
        <v>1</v>
      </c>
      <c r="G6" s="65"/>
      <c r="H6" s="65">
        <v>11</v>
      </c>
      <c r="I6" s="65">
        <f>SUM(B6:H6)</f>
        <v>52</v>
      </c>
    </row>
    <row r="7" spans="1:9" ht="15.75" x14ac:dyDescent="0.2">
      <c r="A7" s="66" t="s">
        <v>97</v>
      </c>
      <c r="B7" s="65">
        <v>24</v>
      </c>
      <c r="C7" s="65"/>
      <c r="D7" s="65">
        <v>5</v>
      </c>
      <c r="E7" s="65">
        <v>4</v>
      </c>
      <c r="F7" s="65">
        <v>2</v>
      </c>
      <c r="G7" s="65">
        <v>6</v>
      </c>
      <c r="H7" s="65">
        <v>2</v>
      </c>
      <c r="I7" s="65">
        <f>SUM(B7:H7)</f>
        <v>43</v>
      </c>
    </row>
    <row r="8" spans="1:9" ht="15.75" x14ac:dyDescent="0.2">
      <c r="A8" s="67" t="s">
        <v>98</v>
      </c>
      <c r="B8" s="68">
        <f t="shared" ref="B8:I8" si="0">SUM(B5:B7)</f>
        <v>98</v>
      </c>
      <c r="C8" s="68">
        <f t="shared" si="0"/>
        <v>1</v>
      </c>
      <c r="D8" s="68">
        <f t="shared" si="0"/>
        <v>9</v>
      </c>
      <c r="E8" s="68">
        <f t="shared" si="0"/>
        <v>4</v>
      </c>
      <c r="F8" s="68">
        <f t="shared" si="0"/>
        <v>5</v>
      </c>
      <c r="G8" s="68">
        <f t="shared" si="0"/>
        <v>6</v>
      </c>
      <c r="H8" s="68">
        <f t="shared" si="0"/>
        <v>24</v>
      </c>
      <c r="I8" s="68">
        <f t="shared" si="0"/>
        <v>147</v>
      </c>
    </row>
  </sheetData>
  <sheetProtection selectLockedCells="1" selectUnlockedCells="1"/>
  <mergeCells count="9">
    <mergeCell ref="B1:H1"/>
    <mergeCell ref="H3:H4"/>
    <mergeCell ref="I3:I4"/>
    <mergeCell ref="A3:A4"/>
    <mergeCell ref="B3:B4"/>
    <mergeCell ref="C3:C4"/>
    <mergeCell ref="D3:E3"/>
    <mergeCell ref="F3:F4"/>
    <mergeCell ref="G3:G4"/>
  </mergeCells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view="pageBreakPreview" zoomScale="75" zoomScaleNormal="70" zoomScaleSheetLayoutView="75" workbookViewId="0">
      <selection activeCell="F27" sqref="F27"/>
    </sheetView>
  </sheetViews>
  <sheetFormatPr defaultColWidth="8.85546875" defaultRowHeight="12.75" x14ac:dyDescent="0.2"/>
  <cols>
    <col min="1" max="1" width="9.140625" style="69" customWidth="1"/>
    <col min="2" max="7" width="4" style="69" customWidth="1"/>
    <col min="8" max="8" width="6" style="69" customWidth="1"/>
    <col min="9" max="26" width="4" style="69" customWidth="1"/>
    <col min="27" max="27" width="5.28515625" style="69" customWidth="1"/>
    <col min="28" max="29" width="4" style="69" customWidth="1"/>
    <col min="30" max="30" width="5.5703125" style="69" customWidth="1"/>
    <col min="31" max="54" width="4" style="69" customWidth="1"/>
    <col min="55" max="16384" width="8.85546875" style="69"/>
  </cols>
  <sheetData>
    <row r="1" spans="1:54" ht="18" x14ac:dyDescent="0.25">
      <c r="C1" s="70"/>
      <c r="D1" s="70"/>
      <c r="E1" s="70"/>
    </row>
    <row r="2" spans="1:54" s="71" customFormat="1" ht="18" x14ac:dyDescent="0.25">
      <c r="B2" s="72" t="s">
        <v>3</v>
      </c>
      <c r="C2" s="72"/>
      <c r="D2" s="72"/>
      <c r="E2" s="72"/>
      <c r="F2" s="72"/>
      <c r="G2" s="72"/>
      <c r="H2" s="72"/>
      <c r="I2" s="72"/>
      <c r="J2" s="72"/>
      <c r="K2" s="72"/>
      <c r="L2" s="70"/>
      <c r="M2" s="73"/>
      <c r="N2" s="469" t="s">
        <v>387</v>
      </c>
      <c r="O2" s="469"/>
      <c r="P2" s="469"/>
      <c r="Q2" s="469"/>
      <c r="R2" s="469"/>
      <c r="S2" s="73"/>
      <c r="T2" s="73"/>
      <c r="U2" s="73"/>
      <c r="V2" s="73"/>
      <c r="X2" s="70"/>
      <c r="AD2" s="133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</row>
    <row r="3" spans="1:54" ht="19.5" customHeight="1" x14ac:dyDescent="0.2"/>
    <row r="4" spans="1:54" s="79" customFormat="1" ht="45" customHeight="1" x14ac:dyDescent="0.2">
      <c r="A4" s="470" t="s">
        <v>4</v>
      </c>
      <c r="B4" s="472" t="s">
        <v>5</v>
      </c>
      <c r="C4" s="472"/>
      <c r="D4" s="472"/>
      <c r="E4" s="472"/>
      <c r="F4" s="470" t="s">
        <v>425</v>
      </c>
      <c r="G4" s="472" t="s">
        <v>6</v>
      </c>
      <c r="H4" s="472"/>
      <c r="I4" s="472"/>
      <c r="J4" s="472"/>
      <c r="K4" s="472" t="s">
        <v>7</v>
      </c>
      <c r="L4" s="472"/>
      <c r="M4" s="472"/>
      <c r="N4" s="472"/>
      <c r="O4" s="472" t="s">
        <v>8</v>
      </c>
      <c r="P4" s="472"/>
      <c r="Q4" s="472"/>
      <c r="R4" s="472"/>
      <c r="S4" s="479" t="s">
        <v>432</v>
      </c>
      <c r="T4" s="472" t="s">
        <v>9</v>
      </c>
      <c r="U4" s="472"/>
      <c r="V4" s="472"/>
      <c r="W4" s="472"/>
      <c r="X4" s="472" t="s">
        <v>10</v>
      </c>
      <c r="Y4" s="472"/>
      <c r="Z4" s="472"/>
      <c r="AA4" s="472"/>
      <c r="AB4" s="472" t="s">
        <v>11</v>
      </c>
      <c r="AC4" s="472"/>
      <c r="AD4" s="472"/>
      <c r="AE4" s="472"/>
      <c r="AF4" s="472" t="s">
        <v>12</v>
      </c>
      <c r="AG4" s="472"/>
      <c r="AH4" s="472"/>
      <c r="AI4" s="472"/>
      <c r="AJ4" s="472" t="s">
        <v>13</v>
      </c>
      <c r="AK4" s="472"/>
      <c r="AL4" s="472"/>
      <c r="AM4" s="472"/>
      <c r="AN4" s="472"/>
      <c r="AO4" s="472" t="s">
        <v>14</v>
      </c>
      <c r="AP4" s="472"/>
      <c r="AQ4" s="472"/>
      <c r="AR4" s="472"/>
      <c r="AS4" s="472" t="s">
        <v>15</v>
      </c>
      <c r="AT4" s="472"/>
      <c r="AU4" s="472"/>
      <c r="AV4" s="472"/>
      <c r="AW4" s="472"/>
      <c r="AX4" s="472" t="s">
        <v>16</v>
      </c>
      <c r="AY4" s="472"/>
      <c r="AZ4" s="472"/>
      <c r="BA4" s="472"/>
      <c r="BB4" s="96"/>
    </row>
    <row r="5" spans="1:54" s="80" customFormat="1" ht="83.25" customHeight="1" x14ac:dyDescent="0.2">
      <c r="A5" s="471"/>
      <c r="B5" s="146" t="s">
        <v>423</v>
      </c>
      <c r="C5" s="147" t="s">
        <v>424</v>
      </c>
      <c r="D5" s="148" t="s">
        <v>29</v>
      </c>
      <c r="E5" s="147" t="s">
        <v>30</v>
      </c>
      <c r="F5" s="470"/>
      <c r="G5" s="76" t="s">
        <v>426</v>
      </c>
      <c r="H5" s="76" t="s">
        <v>427</v>
      </c>
      <c r="I5" s="76" t="s">
        <v>428</v>
      </c>
      <c r="J5" s="76" t="s">
        <v>429</v>
      </c>
      <c r="K5" s="76" t="s">
        <v>33</v>
      </c>
      <c r="L5" s="76" t="s">
        <v>34</v>
      </c>
      <c r="M5" s="76" t="s">
        <v>35</v>
      </c>
      <c r="N5" s="76" t="s">
        <v>430</v>
      </c>
      <c r="O5" s="77" t="s">
        <v>431</v>
      </c>
      <c r="P5" s="77" t="s">
        <v>424</v>
      </c>
      <c r="Q5" s="77" t="s">
        <v>29</v>
      </c>
      <c r="R5" s="77" t="s">
        <v>30</v>
      </c>
      <c r="S5" s="479"/>
      <c r="T5" s="148" t="s">
        <v>19</v>
      </c>
      <c r="U5" s="148" t="s">
        <v>20</v>
      </c>
      <c r="V5" s="148" t="s">
        <v>21</v>
      </c>
      <c r="W5" s="148" t="s">
        <v>22</v>
      </c>
      <c r="X5" s="148" t="s">
        <v>40</v>
      </c>
      <c r="Y5" s="148" t="s">
        <v>23</v>
      </c>
      <c r="Z5" s="148" t="s">
        <v>24</v>
      </c>
      <c r="AA5" s="148" t="s">
        <v>433</v>
      </c>
      <c r="AB5" s="75" t="s">
        <v>27</v>
      </c>
      <c r="AC5" s="75" t="s">
        <v>28</v>
      </c>
      <c r="AD5" s="75" t="s">
        <v>29</v>
      </c>
      <c r="AE5" s="75" t="s">
        <v>30</v>
      </c>
      <c r="AF5" s="75" t="s">
        <v>31</v>
      </c>
      <c r="AG5" s="75" t="s">
        <v>19</v>
      </c>
      <c r="AH5" s="75" t="s">
        <v>20</v>
      </c>
      <c r="AI5" s="75" t="s">
        <v>21</v>
      </c>
      <c r="AJ5" s="75" t="s">
        <v>32</v>
      </c>
      <c r="AK5" s="74" t="s">
        <v>33</v>
      </c>
      <c r="AL5" s="75" t="s">
        <v>34</v>
      </c>
      <c r="AM5" s="75" t="s">
        <v>35</v>
      </c>
      <c r="AN5" s="75" t="s">
        <v>36</v>
      </c>
      <c r="AO5" s="75" t="s">
        <v>26</v>
      </c>
      <c r="AP5" s="75" t="s">
        <v>37</v>
      </c>
      <c r="AQ5" s="75" t="s">
        <v>17</v>
      </c>
      <c r="AR5" s="75" t="s">
        <v>18</v>
      </c>
      <c r="AS5" s="75" t="s">
        <v>38</v>
      </c>
      <c r="AT5" s="75" t="s">
        <v>39</v>
      </c>
      <c r="AU5" s="75" t="s">
        <v>20</v>
      </c>
      <c r="AV5" s="75" t="s">
        <v>21</v>
      </c>
      <c r="AW5" s="75" t="s">
        <v>22</v>
      </c>
      <c r="AX5" s="75" t="s">
        <v>40</v>
      </c>
      <c r="AY5" s="75" t="s">
        <v>23</v>
      </c>
      <c r="AZ5" s="75" t="s">
        <v>24</v>
      </c>
      <c r="BA5" s="75" t="s">
        <v>25</v>
      </c>
      <c r="BB5" s="97"/>
    </row>
    <row r="6" spans="1:54" s="101" customFormat="1" ht="32.25" customHeight="1" x14ac:dyDescent="0.2">
      <c r="A6" s="98" t="s">
        <v>41</v>
      </c>
      <c r="B6" s="99">
        <v>1</v>
      </c>
      <c r="C6" s="99">
        <f>B6+1</f>
        <v>2</v>
      </c>
      <c r="D6" s="99">
        <f t="shared" ref="D6:BA6" si="0">C6+1</f>
        <v>3</v>
      </c>
      <c r="E6" s="99">
        <f t="shared" si="0"/>
        <v>4</v>
      </c>
      <c r="F6" s="99">
        <f t="shared" si="0"/>
        <v>5</v>
      </c>
      <c r="G6" s="99">
        <f t="shared" si="0"/>
        <v>6</v>
      </c>
      <c r="H6" s="99">
        <f t="shared" si="0"/>
        <v>7</v>
      </c>
      <c r="I6" s="99">
        <f t="shared" si="0"/>
        <v>8</v>
      </c>
      <c r="J6" s="99">
        <f t="shared" si="0"/>
        <v>9</v>
      </c>
      <c r="K6" s="99">
        <f t="shared" si="0"/>
        <v>10</v>
      </c>
      <c r="L6" s="99">
        <f t="shared" si="0"/>
        <v>11</v>
      </c>
      <c r="M6" s="99">
        <f t="shared" si="0"/>
        <v>12</v>
      </c>
      <c r="N6" s="99">
        <f t="shared" si="0"/>
        <v>13</v>
      </c>
      <c r="O6" s="99">
        <f t="shared" si="0"/>
        <v>14</v>
      </c>
      <c r="P6" s="99">
        <f t="shared" si="0"/>
        <v>15</v>
      </c>
      <c r="Q6" s="99">
        <f t="shared" si="0"/>
        <v>16</v>
      </c>
      <c r="R6" s="99">
        <f t="shared" si="0"/>
        <v>17</v>
      </c>
      <c r="S6" s="99">
        <f t="shared" si="0"/>
        <v>18</v>
      </c>
      <c r="T6" s="99">
        <f t="shared" si="0"/>
        <v>19</v>
      </c>
      <c r="U6" s="99">
        <f t="shared" si="0"/>
        <v>20</v>
      </c>
      <c r="V6" s="99">
        <f t="shared" si="0"/>
        <v>21</v>
      </c>
      <c r="W6" s="99">
        <f t="shared" si="0"/>
        <v>22</v>
      </c>
      <c r="X6" s="99">
        <f t="shared" si="0"/>
        <v>23</v>
      </c>
      <c r="Y6" s="99">
        <f t="shared" si="0"/>
        <v>24</v>
      </c>
      <c r="Z6" s="99">
        <f t="shared" si="0"/>
        <v>25</v>
      </c>
      <c r="AA6" s="99">
        <f t="shared" si="0"/>
        <v>26</v>
      </c>
      <c r="AB6" s="99">
        <f t="shared" si="0"/>
        <v>27</v>
      </c>
      <c r="AC6" s="99">
        <f t="shared" si="0"/>
        <v>28</v>
      </c>
      <c r="AD6" s="99">
        <f t="shared" si="0"/>
        <v>29</v>
      </c>
      <c r="AE6" s="99">
        <f t="shared" si="0"/>
        <v>30</v>
      </c>
      <c r="AF6" s="99">
        <f t="shared" si="0"/>
        <v>31</v>
      </c>
      <c r="AG6" s="99">
        <f t="shared" si="0"/>
        <v>32</v>
      </c>
      <c r="AH6" s="99">
        <f t="shared" si="0"/>
        <v>33</v>
      </c>
      <c r="AI6" s="99">
        <f t="shared" si="0"/>
        <v>34</v>
      </c>
      <c r="AJ6" s="99">
        <f t="shared" si="0"/>
        <v>35</v>
      </c>
      <c r="AK6" s="99">
        <f t="shared" si="0"/>
        <v>36</v>
      </c>
      <c r="AL6" s="99">
        <f t="shared" si="0"/>
        <v>37</v>
      </c>
      <c r="AM6" s="99">
        <f t="shared" si="0"/>
        <v>38</v>
      </c>
      <c r="AN6" s="99">
        <f t="shared" si="0"/>
        <v>39</v>
      </c>
      <c r="AO6" s="99">
        <f t="shared" si="0"/>
        <v>40</v>
      </c>
      <c r="AP6" s="99">
        <f t="shared" si="0"/>
        <v>41</v>
      </c>
      <c r="AQ6" s="99">
        <f t="shared" si="0"/>
        <v>42</v>
      </c>
      <c r="AR6" s="99">
        <f t="shared" si="0"/>
        <v>43</v>
      </c>
      <c r="AS6" s="99">
        <f t="shared" si="0"/>
        <v>44</v>
      </c>
      <c r="AT6" s="99">
        <f t="shared" si="0"/>
        <v>45</v>
      </c>
      <c r="AU6" s="99">
        <f t="shared" si="0"/>
        <v>46</v>
      </c>
      <c r="AV6" s="99">
        <f t="shared" si="0"/>
        <v>47</v>
      </c>
      <c r="AW6" s="99">
        <f t="shared" si="0"/>
        <v>48</v>
      </c>
      <c r="AX6" s="99">
        <f t="shared" si="0"/>
        <v>49</v>
      </c>
      <c r="AY6" s="99">
        <f t="shared" si="0"/>
        <v>50</v>
      </c>
      <c r="AZ6" s="99">
        <f t="shared" si="0"/>
        <v>51</v>
      </c>
      <c r="BA6" s="99">
        <f t="shared" si="0"/>
        <v>52</v>
      </c>
      <c r="BB6" s="100"/>
    </row>
    <row r="7" spans="1:54" s="102" customFormat="1" ht="15.75" customHeight="1" x14ac:dyDescent="0.2">
      <c r="A7" s="473">
        <v>1</v>
      </c>
      <c r="B7" s="475"/>
      <c r="C7" s="475"/>
      <c r="D7" s="475"/>
      <c r="E7" s="475"/>
      <c r="F7" s="475"/>
      <c r="G7" s="477"/>
      <c r="H7" s="480">
        <v>17</v>
      </c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5" t="s">
        <v>42</v>
      </c>
      <c r="T7" s="475" t="s">
        <v>42</v>
      </c>
      <c r="U7" s="477"/>
      <c r="V7" s="477"/>
      <c r="W7" s="477"/>
      <c r="X7" s="477"/>
      <c r="Y7" s="477"/>
      <c r="Z7" s="477"/>
      <c r="AA7" s="480">
        <v>22</v>
      </c>
      <c r="AB7" s="477"/>
      <c r="AC7" s="477"/>
      <c r="AD7" s="482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5" t="s">
        <v>68</v>
      </c>
      <c r="AR7" s="475" t="s">
        <v>68</v>
      </c>
      <c r="AS7" s="475" t="s">
        <v>42</v>
      </c>
      <c r="AT7" s="475" t="s">
        <v>42</v>
      </c>
      <c r="AU7" s="475" t="s">
        <v>42</v>
      </c>
      <c r="AV7" s="475" t="s">
        <v>42</v>
      </c>
      <c r="AW7" s="475" t="s">
        <v>42</v>
      </c>
      <c r="AX7" s="475" t="s">
        <v>42</v>
      </c>
      <c r="AY7" s="475" t="s">
        <v>42</v>
      </c>
      <c r="AZ7" s="475" t="s">
        <v>42</v>
      </c>
      <c r="BA7" s="475" t="s">
        <v>42</v>
      </c>
    </row>
    <row r="8" spans="1:54" s="102" customFormat="1" ht="15.75" customHeight="1" x14ac:dyDescent="0.2">
      <c r="A8" s="474"/>
      <c r="B8" s="476"/>
      <c r="C8" s="476"/>
      <c r="D8" s="476"/>
      <c r="E8" s="476"/>
      <c r="F8" s="476"/>
      <c r="G8" s="478"/>
      <c r="H8" s="481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6"/>
      <c r="T8" s="476"/>
      <c r="U8" s="478"/>
      <c r="V8" s="478"/>
      <c r="W8" s="478"/>
      <c r="X8" s="478"/>
      <c r="Y8" s="478"/>
      <c r="Z8" s="478"/>
      <c r="AA8" s="481"/>
      <c r="AB8" s="478"/>
      <c r="AC8" s="478"/>
      <c r="AD8" s="483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</row>
    <row r="9" spans="1:54" s="102" customFormat="1" ht="15.75" customHeight="1" x14ac:dyDescent="0.2">
      <c r="A9" s="473">
        <v>2</v>
      </c>
      <c r="B9" s="475"/>
      <c r="C9" s="475"/>
      <c r="D9" s="475"/>
      <c r="E9" s="475"/>
      <c r="F9" s="475"/>
      <c r="G9" s="477"/>
      <c r="H9" s="480">
        <v>17</v>
      </c>
      <c r="I9" s="477"/>
      <c r="J9" s="477"/>
      <c r="K9" s="477"/>
      <c r="L9" s="477"/>
      <c r="M9" s="475"/>
      <c r="N9" s="477"/>
      <c r="O9" s="477"/>
      <c r="P9" s="477"/>
      <c r="Q9" s="477"/>
      <c r="R9" s="477"/>
      <c r="S9" s="475" t="s">
        <v>42</v>
      </c>
      <c r="T9" s="475" t="s">
        <v>42</v>
      </c>
      <c r="U9" s="477"/>
      <c r="V9" s="477"/>
      <c r="W9" s="477"/>
      <c r="X9" s="477"/>
      <c r="Y9" s="477"/>
      <c r="Z9" s="477"/>
      <c r="AA9" s="480">
        <v>18</v>
      </c>
      <c r="AB9" s="477"/>
      <c r="AC9" s="477"/>
      <c r="AD9" s="482"/>
      <c r="AE9" s="477"/>
      <c r="AF9" s="477"/>
      <c r="AG9" s="477"/>
      <c r="AH9" s="477"/>
      <c r="AI9" s="477" t="s">
        <v>66</v>
      </c>
      <c r="AJ9" s="477"/>
      <c r="AK9" s="477"/>
      <c r="AL9" s="477"/>
      <c r="AM9" s="477"/>
      <c r="AN9" s="477" t="s">
        <v>141</v>
      </c>
      <c r="AO9" s="477" t="s">
        <v>141</v>
      </c>
      <c r="AP9" s="477" t="s">
        <v>141</v>
      </c>
      <c r="AQ9" s="477" t="s">
        <v>141</v>
      </c>
      <c r="AR9" s="475" t="s">
        <v>68</v>
      </c>
      <c r="AS9" s="475" t="s">
        <v>42</v>
      </c>
      <c r="AT9" s="475" t="s">
        <v>42</v>
      </c>
      <c r="AU9" s="475" t="s">
        <v>42</v>
      </c>
      <c r="AV9" s="475" t="s">
        <v>42</v>
      </c>
      <c r="AW9" s="475" t="s">
        <v>42</v>
      </c>
      <c r="AX9" s="475" t="s">
        <v>42</v>
      </c>
      <c r="AY9" s="475" t="s">
        <v>42</v>
      </c>
      <c r="AZ9" s="475" t="s">
        <v>42</v>
      </c>
      <c r="BA9" s="475" t="s">
        <v>42</v>
      </c>
    </row>
    <row r="10" spans="1:54" s="102" customFormat="1" ht="15.75" customHeight="1" x14ac:dyDescent="0.2">
      <c r="A10" s="474"/>
      <c r="B10" s="476"/>
      <c r="C10" s="476"/>
      <c r="D10" s="476"/>
      <c r="E10" s="476"/>
      <c r="F10" s="476"/>
      <c r="G10" s="478"/>
      <c r="H10" s="481"/>
      <c r="I10" s="478"/>
      <c r="J10" s="478"/>
      <c r="K10" s="478"/>
      <c r="L10" s="478"/>
      <c r="M10" s="476"/>
      <c r="N10" s="478"/>
      <c r="O10" s="478"/>
      <c r="P10" s="478"/>
      <c r="Q10" s="478"/>
      <c r="R10" s="478"/>
      <c r="S10" s="476"/>
      <c r="T10" s="476"/>
      <c r="U10" s="478"/>
      <c r="V10" s="478"/>
      <c r="W10" s="478"/>
      <c r="X10" s="478"/>
      <c r="Y10" s="478"/>
      <c r="Z10" s="478"/>
      <c r="AA10" s="481"/>
      <c r="AB10" s="478"/>
      <c r="AC10" s="478"/>
      <c r="AD10" s="483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</row>
    <row r="11" spans="1:54" s="102" customFormat="1" ht="15.75" customHeight="1" x14ac:dyDescent="0.2">
      <c r="A11" s="473">
        <v>3</v>
      </c>
      <c r="B11" s="477"/>
      <c r="C11" s="477"/>
      <c r="D11" s="477"/>
      <c r="E11" s="477"/>
      <c r="F11" s="477"/>
      <c r="G11" s="477"/>
      <c r="H11" s="477">
        <v>15</v>
      </c>
      <c r="I11" s="477"/>
      <c r="J11" s="477"/>
      <c r="K11" s="477"/>
      <c r="L11" s="477"/>
      <c r="M11" s="477"/>
      <c r="N11" s="477" t="s">
        <v>141</v>
      </c>
      <c r="O11" s="477"/>
      <c r="P11" s="475"/>
      <c r="Q11" s="475"/>
      <c r="R11" s="475" t="s">
        <v>68</v>
      </c>
      <c r="S11" s="475" t="s">
        <v>42</v>
      </c>
      <c r="T11" s="475" t="s">
        <v>42</v>
      </c>
      <c r="U11" s="475"/>
      <c r="V11" s="475"/>
      <c r="W11" s="475"/>
      <c r="X11" s="475"/>
      <c r="Y11" s="475"/>
      <c r="Z11" s="475"/>
      <c r="AA11" s="477">
        <v>9</v>
      </c>
      <c r="AB11" s="475"/>
      <c r="AC11" s="475"/>
      <c r="AD11" s="477" t="s">
        <v>141</v>
      </c>
      <c r="AE11" s="475" t="s">
        <v>141</v>
      </c>
      <c r="AF11" s="475" t="s">
        <v>141</v>
      </c>
      <c r="AG11" s="475" t="s">
        <v>141</v>
      </c>
      <c r="AH11" s="475" t="s">
        <v>68</v>
      </c>
      <c r="AI11" s="475" t="s">
        <v>43</v>
      </c>
      <c r="AJ11" s="475" t="s">
        <v>43</v>
      </c>
      <c r="AK11" s="475" t="s">
        <v>43</v>
      </c>
      <c r="AL11" s="475" t="s">
        <v>43</v>
      </c>
      <c r="AM11" s="475" t="s">
        <v>44</v>
      </c>
      <c r="AN11" s="475" t="s">
        <v>44</v>
      </c>
      <c r="AO11" s="475" t="s">
        <v>44</v>
      </c>
      <c r="AP11" s="475" t="s">
        <v>44</v>
      </c>
      <c r="AQ11" s="475" t="s">
        <v>44</v>
      </c>
      <c r="AR11" s="475" t="s">
        <v>44</v>
      </c>
      <c r="AS11" s="475" t="s">
        <v>45</v>
      </c>
      <c r="AT11" s="475" t="s">
        <v>45</v>
      </c>
      <c r="AU11" s="475" t="s">
        <v>45</v>
      </c>
      <c r="AV11" s="475" t="s">
        <v>45</v>
      </c>
      <c r="AW11" s="475" t="s">
        <v>45</v>
      </c>
      <c r="AX11" s="475" t="s">
        <v>45</v>
      </c>
      <c r="AY11" s="475" t="s">
        <v>45</v>
      </c>
      <c r="AZ11" s="475" t="s">
        <v>45</v>
      </c>
      <c r="BA11" s="475" t="s">
        <v>45</v>
      </c>
    </row>
    <row r="12" spans="1:54" s="102" customFormat="1" ht="15.75" customHeight="1" x14ac:dyDescent="0.2">
      <c r="A12" s="474"/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78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4"/>
      <c r="AB12" s="485"/>
      <c r="AC12" s="485"/>
      <c r="AD12" s="484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</row>
    <row r="13" spans="1:54" s="80" customFormat="1" ht="18.75" customHeight="1" x14ac:dyDescent="0.25">
      <c r="A13" s="78"/>
      <c r="B13" s="79"/>
      <c r="C13" s="79"/>
      <c r="D13" s="79"/>
      <c r="E13" s="79"/>
      <c r="F13" s="79"/>
      <c r="K13" s="81"/>
      <c r="U13" s="82"/>
      <c r="V13" s="82"/>
      <c r="W13" s="82"/>
      <c r="AF13" s="81"/>
      <c r="AG13" s="83"/>
      <c r="AH13" s="83"/>
      <c r="AI13" s="83"/>
      <c r="AJ13" s="83"/>
      <c r="AK13" s="83"/>
      <c r="AL13" s="84"/>
      <c r="AM13" s="84"/>
      <c r="AN13" s="84"/>
      <c r="AO13" s="84"/>
      <c r="AP13" s="85"/>
      <c r="AQ13" s="84"/>
      <c r="AR13" s="84"/>
      <c r="BB13" s="79"/>
    </row>
    <row r="14" spans="1:54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54" ht="14.25" x14ac:dyDescent="0.2">
      <c r="C15" s="86" t="s">
        <v>46</v>
      </c>
      <c r="D15" s="86"/>
      <c r="E15" s="86"/>
      <c r="F15" s="86"/>
      <c r="G15" s="86"/>
    </row>
    <row r="18" spans="2:51" s="87" customFormat="1" ht="18" x14ac:dyDescent="0.25">
      <c r="B18" s="87" t="s">
        <v>47</v>
      </c>
      <c r="I18" s="87" t="s">
        <v>48</v>
      </c>
      <c r="Q18" s="87" t="s">
        <v>49</v>
      </c>
      <c r="Y18" s="87" t="s">
        <v>50</v>
      </c>
      <c r="AG18" s="87" t="s">
        <v>51</v>
      </c>
      <c r="AO18" s="87" t="s">
        <v>52</v>
      </c>
      <c r="AW18" s="87" t="s">
        <v>92</v>
      </c>
    </row>
    <row r="19" spans="2:51" s="87" customFormat="1" ht="18" x14ac:dyDescent="0.25">
      <c r="B19" s="87" t="s">
        <v>53</v>
      </c>
      <c r="I19" s="87" t="s">
        <v>54</v>
      </c>
      <c r="Q19" s="87" t="s">
        <v>55</v>
      </c>
      <c r="Y19" s="87" t="s">
        <v>56</v>
      </c>
      <c r="AG19" s="87" t="s">
        <v>57</v>
      </c>
      <c r="AO19" s="87" t="s">
        <v>58</v>
      </c>
    </row>
    <row r="20" spans="2:51" s="87" customFormat="1" ht="18" x14ac:dyDescent="0.25">
      <c r="I20" s="87" t="s">
        <v>59</v>
      </c>
      <c r="Q20" s="87" t="s">
        <v>60</v>
      </c>
      <c r="Y20" s="87" t="s">
        <v>61</v>
      </c>
      <c r="AO20" s="87" t="s">
        <v>57</v>
      </c>
    </row>
    <row r="21" spans="2:51" s="87" customFormat="1" ht="18" x14ac:dyDescent="0.25">
      <c r="I21" s="87" t="s">
        <v>62</v>
      </c>
      <c r="Q21" s="87" t="s">
        <v>63</v>
      </c>
      <c r="Y21" s="87" t="s">
        <v>64</v>
      </c>
    </row>
    <row r="22" spans="2:51" s="87" customFormat="1" ht="18" x14ac:dyDescent="0.25">
      <c r="I22" s="87" t="s">
        <v>65</v>
      </c>
    </row>
    <row r="25" spans="2:51" s="88" customFormat="1" ht="18" x14ac:dyDescent="0.25">
      <c r="C25" s="82"/>
      <c r="D25" s="89"/>
      <c r="K25" s="90" t="s">
        <v>66</v>
      </c>
      <c r="S25" s="90" t="s">
        <v>67</v>
      </c>
      <c r="AA25" s="90" t="s">
        <v>43</v>
      </c>
      <c r="AI25" s="90" t="s">
        <v>68</v>
      </c>
      <c r="AQ25" s="90" t="s">
        <v>44</v>
      </c>
      <c r="AY25" s="90" t="s">
        <v>42</v>
      </c>
    </row>
    <row r="34" s="80" customFormat="1" x14ac:dyDescent="0.2"/>
    <row r="35" s="80" customFormat="1" x14ac:dyDescent="0.2"/>
    <row r="36" s="80" customFormat="1" x14ac:dyDescent="0.2"/>
    <row r="37" s="80" customFormat="1" x14ac:dyDescent="0.2"/>
    <row r="38" s="80" customFormat="1" x14ac:dyDescent="0.2"/>
    <row r="39" s="80" customFormat="1" x14ac:dyDescent="0.2"/>
    <row r="40" s="80" customFormat="1" x14ac:dyDescent="0.2"/>
    <row r="41" s="80" customFormat="1" x14ac:dyDescent="0.2"/>
    <row r="42" s="80" customFormat="1" x14ac:dyDescent="0.2"/>
    <row r="43" s="80" customFormat="1" x14ac:dyDescent="0.2"/>
    <row r="44" s="80" customFormat="1" x14ac:dyDescent="0.2"/>
    <row r="45" s="80" customFormat="1" x14ac:dyDescent="0.2"/>
    <row r="46" s="80" customFormat="1" x14ac:dyDescent="0.2"/>
    <row r="47" s="80" customFormat="1" x14ac:dyDescent="0.2"/>
    <row r="48" s="80" customFormat="1" x14ac:dyDescent="0.2"/>
    <row r="49" s="80" customFormat="1" x14ac:dyDescent="0.2"/>
    <row r="50" s="80" customFormat="1" x14ac:dyDescent="0.2"/>
    <row r="51" s="80" customFormat="1" x14ac:dyDescent="0.2"/>
    <row r="52" s="80" customFormat="1" x14ac:dyDescent="0.2"/>
    <row r="53" s="80" customFormat="1" x14ac:dyDescent="0.2"/>
    <row r="54" s="80" customFormat="1" x14ac:dyDescent="0.2"/>
    <row r="55" s="80" customFormat="1" x14ac:dyDescent="0.2"/>
    <row r="56" s="80" customFormat="1" x14ac:dyDescent="0.2"/>
    <row r="57" s="80" customFormat="1" x14ac:dyDescent="0.2"/>
    <row r="58" s="80" customFormat="1" x14ac:dyDescent="0.2"/>
    <row r="59" s="80" customFormat="1" x14ac:dyDescent="0.2"/>
    <row r="60" s="80" customFormat="1" x14ac:dyDescent="0.2"/>
  </sheetData>
  <mergeCells count="175">
    <mergeCell ref="AV11:AV12"/>
    <mergeCell ref="AW11:AW12"/>
    <mergeCell ref="AX11:AX12"/>
    <mergeCell ref="AY11:AY12"/>
    <mergeCell ref="AZ11:AZ12"/>
    <mergeCell ref="BA11:BA12"/>
    <mergeCell ref="AP11:AP12"/>
    <mergeCell ref="AQ11:AQ12"/>
    <mergeCell ref="AR11:AR12"/>
    <mergeCell ref="AS11:AS12"/>
    <mergeCell ref="AT11:AT12"/>
    <mergeCell ref="AU11:AU12"/>
    <mergeCell ref="AJ11:AJ12"/>
    <mergeCell ref="AK11:AK12"/>
    <mergeCell ref="AL11:AL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X11:X12"/>
    <mergeCell ref="Y11:Y12"/>
    <mergeCell ref="Z11:Z12"/>
    <mergeCell ref="AA11:AA12"/>
    <mergeCell ref="AB11:AB12"/>
    <mergeCell ref="AC11:AC12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F11:F12"/>
    <mergeCell ref="G11:G12"/>
    <mergeCell ref="H11:H12"/>
    <mergeCell ref="I11:I12"/>
    <mergeCell ref="J11:J12"/>
    <mergeCell ref="K11:K12"/>
    <mergeCell ref="AW9:AW10"/>
    <mergeCell ref="AX9:AX10"/>
    <mergeCell ref="AY9:AY10"/>
    <mergeCell ref="AZ9:AZ10"/>
    <mergeCell ref="BA9:BA10"/>
    <mergeCell ref="A11:A12"/>
    <mergeCell ref="B11:B12"/>
    <mergeCell ref="C11:C12"/>
    <mergeCell ref="D11:D12"/>
    <mergeCell ref="E11:E12"/>
    <mergeCell ref="AQ9:AQ10"/>
    <mergeCell ref="AR9:AR10"/>
    <mergeCell ref="AS9:AS10"/>
    <mergeCell ref="AT9:AT10"/>
    <mergeCell ref="AU9:AU10"/>
    <mergeCell ref="AV9:AV10"/>
    <mergeCell ref="AK9:AK10"/>
    <mergeCell ref="AL9:AL10"/>
    <mergeCell ref="AM9:AM10"/>
    <mergeCell ref="AN9:AN10"/>
    <mergeCell ref="AO9:AO10"/>
    <mergeCell ref="AP9:AP10"/>
    <mergeCell ref="AE9:AE10"/>
    <mergeCell ref="AF9:AF10"/>
    <mergeCell ref="AG9:AG10"/>
    <mergeCell ref="AH9:AH10"/>
    <mergeCell ref="AI9:AI10"/>
    <mergeCell ref="AJ9:AJ10"/>
    <mergeCell ref="Y9:Y10"/>
    <mergeCell ref="Z9:Z10"/>
    <mergeCell ref="AA9:AA10"/>
    <mergeCell ref="AB9:AB10"/>
    <mergeCell ref="AC9:AC10"/>
    <mergeCell ref="AD9:AD10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X7:AX8"/>
    <mergeCell ref="AY7:AY8"/>
    <mergeCell ref="AZ7:AZ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BA7:BA8"/>
    <mergeCell ref="A9:A10"/>
    <mergeCell ref="B9:B10"/>
    <mergeCell ref="C9:C10"/>
    <mergeCell ref="D9:D10"/>
    <mergeCell ref="E9:E10"/>
    <mergeCell ref="F9:F10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X4:BA4"/>
    <mergeCell ref="A7:A8"/>
    <mergeCell ref="B7:B8"/>
    <mergeCell ref="C7:C8"/>
    <mergeCell ref="D7:D8"/>
    <mergeCell ref="E7:E8"/>
    <mergeCell ref="F7:F8"/>
    <mergeCell ref="G7:G8"/>
    <mergeCell ref="S4:S5"/>
    <mergeCell ref="T4:W4"/>
    <mergeCell ref="X4:AA4"/>
    <mergeCell ref="AB4:AE4"/>
    <mergeCell ref="AF4:AI4"/>
    <mergeCell ref="AJ4:AN4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N2:R2"/>
    <mergeCell ref="A4:A5"/>
    <mergeCell ref="B4:E4"/>
    <mergeCell ref="F4:F5"/>
    <mergeCell ref="G4:J4"/>
    <mergeCell ref="K4:N4"/>
    <mergeCell ref="O4:R4"/>
    <mergeCell ref="AO4:AR4"/>
    <mergeCell ref="AS4:AW4"/>
  </mergeCells>
  <pageMargins left="0.39370078740157483" right="0.39370078740157483" top="0.55118110236220474" bottom="0.55118110236220474" header="0.51181102362204722" footer="0.51181102362204722"/>
  <pageSetup paperSize="9" scale="6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view="pageBreakPreview" zoomScaleNormal="110" zoomScaleSheetLayoutView="100" workbookViewId="0">
      <pane xSplit="13" ySplit="18" topLeftCell="N65" activePane="bottomRight" state="frozen"/>
      <selection pane="topRight" activeCell="N1" sqref="N1"/>
      <selection pane="bottomLeft" activeCell="A19" sqref="A19"/>
      <selection pane="bottomRight" activeCell="AA83" sqref="AA83"/>
    </sheetView>
  </sheetViews>
  <sheetFormatPr defaultColWidth="8.85546875" defaultRowHeight="12.75" x14ac:dyDescent="0.2"/>
  <cols>
    <col min="1" max="1" width="9" style="150" customWidth="1"/>
    <col min="2" max="2" width="41.42578125" style="368" customWidth="1"/>
    <col min="3" max="3" width="3.42578125" style="370" customWidth="1"/>
    <col min="4" max="4" width="3.28515625" style="370" customWidth="1"/>
    <col min="5" max="5" width="3.42578125" style="370" customWidth="1"/>
    <col min="6" max="6" width="5.5703125" style="150" customWidth="1"/>
    <col min="7" max="7" width="4.85546875" style="150" customWidth="1"/>
    <col min="8" max="11" width="7.140625" style="150" customWidth="1"/>
    <col min="12" max="12" width="6" style="369" customWidth="1"/>
    <col min="13" max="13" width="5.28515625" style="150" customWidth="1"/>
    <col min="14" max="14" width="4" style="150" customWidth="1"/>
    <col min="15" max="15" width="4.7109375" style="151" customWidth="1"/>
    <col min="16" max="16" width="4.7109375" style="150" customWidth="1"/>
    <col min="17" max="18" width="4.7109375" style="152" customWidth="1"/>
    <col min="19" max="20" width="4.7109375" style="150" customWidth="1"/>
    <col min="21" max="21" width="8.140625" style="153" customWidth="1"/>
    <col min="22" max="22" width="4.42578125" style="153" customWidth="1"/>
    <col min="23" max="23" width="6.42578125" style="153" customWidth="1"/>
    <col min="24" max="24" width="5.140625" style="153" customWidth="1"/>
    <col min="25" max="25" width="8.28515625" style="154" customWidth="1"/>
    <col min="26" max="16384" width="8.85546875" style="154"/>
  </cols>
  <sheetData>
    <row r="1" spans="1:24" ht="14.45" customHeight="1" x14ac:dyDescent="0.2">
      <c r="B1" s="506" t="s">
        <v>502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</row>
    <row r="2" spans="1:24" s="158" customFormat="1" ht="22.9" customHeight="1" x14ac:dyDescent="0.2">
      <c r="A2" s="155"/>
      <c r="B2" s="156" t="s">
        <v>439</v>
      </c>
      <c r="C2" s="486" t="s">
        <v>440</v>
      </c>
      <c r="D2" s="486"/>
      <c r="E2" s="486"/>
      <c r="F2" s="487" t="s">
        <v>441</v>
      </c>
      <c r="G2" s="490" t="s">
        <v>357</v>
      </c>
      <c r="H2" s="491"/>
      <c r="I2" s="491"/>
      <c r="J2" s="491"/>
      <c r="K2" s="491"/>
      <c r="L2" s="491"/>
      <c r="M2" s="491"/>
      <c r="N2" s="492"/>
      <c r="O2" s="493" t="s">
        <v>442</v>
      </c>
      <c r="P2" s="493"/>
      <c r="Q2" s="493"/>
      <c r="R2" s="493"/>
      <c r="S2" s="493"/>
      <c r="T2" s="493"/>
      <c r="U2" s="157"/>
      <c r="V2" s="157"/>
      <c r="W2" s="157"/>
      <c r="X2" s="157"/>
    </row>
    <row r="3" spans="1:24" s="158" customFormat="1" ht="18.75" customHeight="1" x14ac:dyDescent="0.2">
      <c r="A3" s="494" t="s">
        <v>443</v>
      </c>
      <c r="B3" s="494" t="s">
        <v>444</v>
      </c>
      <c r="C3" s="497" t="s">
        <v>445</v>
      </c>
      <c r="D3" s="497" t="s">
        <v>446</v>
      </c>
      <c r="E3" s="497" t="s">
        <v>447</v>
      </c>
      <c r="F3" s="488"/>
      <c r="G3" s="498" t="s">
        <v>448</v>
      </c>
      <c r="H3" s="499" t="s">
        <v>449</v>
      </c>
      <c r="I3" s="499"/>
      <c r="J3" s="499"/>
      <c r="K3" s="499"/>
      <c r="L3" s="499"/>
      <c r="M3" s="499"/>
      <c r="N3" s="500"/>
      <c r="O3" s="493"/>
      <c r="P3" s="493"/>
      <c r="Q3" s="493"/>
      <c r="R3" s="493"/>
      <c r="S3" s="493"/>
      <c r="T3" s="493"/>
      <c r="U3" s="157"/>
      <c r="V3" s="157"/>
      <c r="W3" s="157"/>
      <c r="X3" s="157"/>
    </row>
    <row r="4" spans="1:24" s="158" customFormat="1" ht="17.25" customHeight="1" x14ac:dyDescent="0.2">
      <c r="A4" s="495"/>
      <c r="B4" s="495"/>
      <c r="C4" s="497"/>
      <c r="D4" s="497"/>
      <c r="E4" s="497"/>
      <c r="F4" s="488"/>
      <c r="G4" s="498"/>
      <c r="H4" s="500" t="s">
        <v>450</v>
      </c>
      <c r="I4" s="501"/>
      <c r="J4" s="501"/>
      <c r="K4" s="501"/>
      <c r="L4" s="502" t="s">
        <v>451</v>
      </c>
      <c r="M4" s="498" t="s">
        <v>452</v>
      </c>
      <c r="N4" s="498" t="s">
        <v>90</v>
      </c>
      <c r="O4" s="514" t="s">
        <v>453</v>
      </c>
      <c r="P4" s="515"/>
      <c r="Q4" s="516" t="s">
        <v>454</v>
      </c>
      <c r="R4" s="517"/>
      <c r="S4" s="514" t="s">
        <v>455</v>
      </c>
      <c r="T4" s="515"/>
      <c r="U4" s="157"/>
      <c r="V4" s="157"/>
      <c r="W4" s="157"/>
      <c r="X4" s="157"/>
    </row>
    <row r="5" spans="1:24" s="158" customFormat="1" ht="22.9" customHeight="1" x14ac:dyDescent="0.2">
      <c r="A5" s="495"/>
      <c r="B5" s="495"/>
      <c r="C5" s="497"/>
      <c r="D5" s="497"/>
      <c r="E5" s="497"/>
      <c r="F5" s="488"/>
      <c r="G5" s="498"/>
      <c r="H5" s="518" t="s">
        <v>456</v>
      </c>
      <c r="I5" s="513" t="s">
        <v>457</v>
      </c>
      <c r="J5" s="513"/>
      <c r="K5" s="513"/>
      <c r="L5" s="503"/>
      <c r="M5" s="498"/>
      <c r="N5" s="498"/>
      <c r="O5" s="159" t="s">
        <v>458</v>
      </c>
      <c r="P5" s="159" t="s">
        <v>459</v>
      </c>
      <c r="Q5" s="160" t="s">
        <v>460</v>
      </c>
      <c r="R5" s="160" t="s">
        <v>461</v>
      </c>
      <c r="S5" s="159" t="s">
        <v>462</v>
      </c>
      <c r="T5" s="159" t="s">
        <v>463</v>
      </c>
      <c r="U5" s="157"/>
      <c r="V5" s="157"/>
      <c r="W5" s="157"/>
      <c r="X5" s="157"/>
    </row>
    <row r="6" spans="1:24" s="158" customFormat="1" ht="68.25" customHeight="1" x14ac:dyDescent="0.2">
      <c r="A6" s="496"/>
      <c r="B6" s="496"/>
      <c r="C6" s="497"/>
      <c r="D6" s="497"/>
      <c r="E6" s="497"/>
      <c r="F6" s="489"/>
      <c r="G6" s="498"/>
      <c r="H6" s="519"/>
      <c r="I6" s="161" t="s">
        <v>464</v>
      </c>
      <c r="J6" s="162" t="s">
        <v>465</v>
      </c>
      <c r="K6" s="162" t="s">
        <v>466</v>
      </c>
      <c r="L6" s="504"/>
      <c r="M6" s="498"/>
      <c r="N6" s="498"/>
      <c r="O6" s="163">
        <v>17</v>
      </c>
      <c r="P6" s="164">
        <v>22</v>
      </c>
      <c r="Q6" s="164">
        <v>17</v>
      </c>
      <c r="R6" s="164">
        <v>18</v>
      </c>
      <c r="S6" s="164">
        <v>16</v>
      </c>
      <c r="T6" s="164">
        <v>15</v>
      </c>
      <c r="U6" s="165"/>
      <c r="V6" s="166"/>
      <c r="W6" s="166"/>
      <c r="X6" s="165"/>
    </row>
    <row r="7" spans="1:24" s="173" customFormat="1" ht="11.45" customHeight="1" thickBot="1" x14ac:dyDescent="0.25">
      <c r="A7" s="167">
        <v>1</v>
      </c>
      <c r="B7" s="168">
        <v>2</v>
      </c>
      <c r="C7" s="169">
        <f>B7+1</f>
        <v>3</v>
      </c>
      <c r="D7" s="169">
        <f t="shared" ref="D7:T7" si="0">C7+1</f>
        <v>4</v>
      </c>
      <c r="E7" s="169">
        <f t="shared" si="0"/>
        <v>5</v>
      </c>
      <c r="F7" s="169">
        <f t="shared" si="0"/>
        <v>6</v>
      </c>
      <c r="G7" s="169">
        <f t="shared" si="0"/>
        <v>7</v>
      </c>
      <c r="H7" s="169">
        <f t="shared" si="0"/>
        <v>8</v>
      </c>
      <c r="I7" s="169"/>
      <c r="J7" s="169"/>
      <c r="K7" s="169"/>
      <c r="L7" s="169">
        <f>H7+1</f>
        <v>9</v>
      </c>
      <c r="M7" s="169">
        <f t="shared" si="0"/>
        <v>10</v>
      </c>
      <c r="N7" s="169">
        <f t="shared" si="0"/>
        <v>11</v>
      </c>
      <c r="O7" s="169">
        <f t="shared" si="0"/>
        <v>12</v>
      </c>
      <c r="P7" s="169">
        <f t="shared" si="0"/>
        <v>13</v>
      </c>
      <c r="Q7" s="170">
        <f t="shared" si="0"/>
        <v>14</v>
      </c>
      <c r="R7" s="170">
        <f t="shared" si="0"/>
        <v>15</v>
      </c>
      <c r="S7" s="169">
        <f t="shared" si="0"/>
        <v>16</v>
      </c>
      <c r="T7" s="169">
        <f t="shared" si="0"/>
        <v>17</v>
      </c>
      <c r="U7" s="171"/>
      <c r="V7" s="172"/>
      <c r="W7" s="172"/>
      <c r="X7" s="171"/>
    </row>
    <row r="8" spans="1:24" s="179" customFormat="1" ht="11.45" customHeight="1" thickBot="1" x14ac:dyDescent="0.25">
      <c r="A8" s="174" t="s">
        <v>362</v>
      </c>
      <c r="B8" s="175" t="s">
        <v>468</v>
      </c>
      <c r="C8" s="176">
        <f t="shared" ref="C8:P8" si="1">C9+C18+C24</f>
        <v>3</v>
      </c>
      <c r="D8" s="176">
        <f t="shared" si="1"/>
        <v>0</v>
      </c>
      <c r="E8" s="176">
        <f t="shared" si="1"/>
        <v>10</v>
      </c>
      <c r="F8" s="176">
        <f t="shared" si="1"/>
        <v>1476</v>
      </c>
      <c r="G8" s="176">
        <f t="shared" si="1"/>
        <v>0</v>
      </c>
      <c r="H8" s="176">
        <f t="shared" si="1"/>
        <v>1404</v>
      </c>
      <c r="I8" s="176">
        <f t="shared" si="1"/>
        <v>1076</v>
      </c>
      <c r="J8" s="176">
        <f t="shared" si="1"/>
        <v>328</v>
      </c>
      <c r="K8" s="176">
        <f t="shared" si="1"/>
        <v>0</v>
      </c>
      <c r="L8" s="177">
        <f t="shared" si="1"/>
        <v>0</v>
      </c>
      <c r="M8" s="176">
        <f t="shared" si="1"/>
        <v>50</v>
      </c>
      <c r="N8" s="176">
        <f t="shared" si="1"/>
        <v>22</v>
      </c>
      <c r="O8" s="176">
        <f t="shared" si="1"/>
        <v>612</v>
      </c>
      <c r="P8" s="176">
        <f t="shared" si="1"/>
        <v>792</v>
      </c>
      <c r="Q8" s="176">
        <f t="shared" ref="Q8:T8" si="2">SUM(Q9+Q18)</f>
        <v>0</v>
      </c>
      <c r="R8" s="176">
        <f t="shared" si="2"/>
        <v>0</v>
      </c>
      <c r="S8" s="176">
        <f t="shared" si="2"/>
        <v>0</v>
      </c>
      <c r="T8" s="176">
        <f t="shared" si="2"/>
        <v>0</v>
      </c>
      <c r="U8" s="176"/>
      <c r="V8" s="176"/>
      <c r="W8" s="176"/>
      <c r="X8" s="178"/>
    </row>
    <row r="9" spans="1:24" s="188" customFormat="1" ht="9.75" customHeight="1" thickBot="1" x14ac:dyDescent="0.25">
      <c r="A9" s="180"/>
      <c r="B9" s="181" t="s">
        <v>469</v>
      </c>
      <c r="C9" s="182">
        <v>2</v>
      </c>
      <c r="D9" s="183"/>
      <c r="E9" s="183">
        <v>6</v>
      </c>
      <c r="F9" s="184">
        <f t="shared" ref="F9:O9" si="3">SUM(F10:F17)</f>
        <v>898</v>
      </c>
      <c r="G9" s="184">
        <f t="shared" si="3"/>
        <v>0</v>
      </c>
      <c r="H9" s="184">
        <f t="shared" si="3"/>
        <v>856</v>
      </c>
      <c r="I9" s="184">
        <f t="shared" si="3"/>
        <v>624</v>
      </c>
      <c r="J9" s="184">
        <f t="shared" si="3"/>
        <v>232</v>
      </c>
      <c r="K9" s="184">
        <f t="shared" si="3"/>
        <v>0</v>
      </c>
      <c r="L9" s="177">
        <f t="shared" si="3"/>
        <v>0</v>
      </c>
      <c r="M9" s="184">
        <f t="shared" si="3"/>
        <v>28</v>
      </c>
      <c r="N9" s="184">
        <f t="shared" si="3"/>
        <v>14</v>
      </c>
      <c r="O9" s="184">
        <f t="shared" si="3"/>
        <v>382</v>
      </c>
      <c r="P9" s="184">
        <f>SUM(P10:P17)</f>
        <v>474</v>
      </c>
      <c r="Q9" s="185">
        <f t="shared" ref="Q9:T9" si="4">SUM(Q10:Q17)</f>
        <v>0</v>
      </c>
      <c r="R9" s="185">
        <f t="shared" si="4"/>
        <v>0</v>
      </c>
      <c r="S9" s="184">
        <f t="shared" si="4"/>
        <v>0</v>
      </c>
      <c r="T9" s="184">
        <f t="shared" si="4"/>
        <v>0</v>
      </c>
      <c r="U9" s="186"/>
      <c r="V9" s="186"/>
      <c r="W9" s="186"/>
      <c r="X9" s="187"/>
    </row>
    <row r="10" spans="1:24" s="158" customFormat="1" ht="9.75" customHeight="1" x14ac:dyDescent="0.2">
      <c r="A10" s="189" t="s">
        <v>371</v>
      </c>
      <c r="B10" s="190" t="s">
        <v>215</v>
      </c>
      <c r="C10" s="191">
        <v>2</v>
      </c>
      <c r="D10" s="191"/>
      <c r="E10" s="192"/>
      <c r="F10" s="193">
        <f>H10+SUM(M10:N10)+G10</f>
        <v>86</v>
      </c>
      <c r="G10" s="193"/>
      <c r="H10" s="193">
        <f>SUM(O10:P10)</f>
        <v>78</v>
      </c>
      <c r="I10" s="193">
        <f>H10-J10</f>
        <v>78</v>
      </c>
      <c r="J10" s="193"/>
      <c r="K10" s="193"/>
      <c r="L10" s="194"/>
      <c r="M10" s="425">
        <v>2</v>
      </c>
      <c r="N10" s="426">
        <v>6</v>
      </c>
      <c r="O10" s="428">
        <v>34</v>
      </c>
      <c r="P10" s="428">
        <v>44</v>
      </c>
      <c r="Q10" s="195"/>
      <c r="R10" s="195"/>
      <c r="S10" s="196"/>
      <c r="T10" s="196"/>
      <c r="U10" s="197"/>
      <c r="V10" s="197"/>
      <c r="W10" s="197"/>
      <c r="X10" s="198"/>
    </row>
    <row r="11" spans="1:24" s="158" customFormat="1" ht="9.75" customHeight="1" x14ac:dyDescent="0.2">
      <c r="A11" s="189" t="s">
        <v>372</v>
      </c>
      <c r="B11" s="190" t="s">
        <v>115</v>
      </c>
      <c r="C11" s="191"/>
      <c r="D11" s="191"/>
      <c r="E11" s="199">
        <v>2</v>
      </c>
      <c r="F11" s="193">
        <f t="shared" ref="F11:F17" si="5">H11+SUM(M11:N11)+G11</f>
        <v>86</v>
      </c>
      <c r="G11" s="193"/>
      <c r="H11" s="193">
        <f t="shared" ref="H11:H23" si="6">SUM(O11:P11)</f>
        <v>84</v>
      </c>
      <c r="I11" s="193">
        <f t="shared" ref="I11:I50" si="7">H11-J11</f>
        <v>84</v>
      </c>
      <c r="J11" s="193"/>
      <c r="K11" s="193"/>
      <c r="L11" s="194"/>
      <c r="M11" s="425">
        <v>2</v>
      </c>
      <c r="N11" s="426"/>
      <c r="O11" s="429">
        <v>42</v>
      </c>
      <c r="P11" s="429">
        <v>42</v>
      </c>
      <c r="Q11" s="195"/>
      <c r="R11" s="201"/>
      <c r="S11" s="196"/>
      <c r="T11" s="196"/>
      <c r="U11" s="165"/>
      <c r="V11" s="165"/>
      <c r="W11" s="165"/>
      <c r="X11" s="202"/>
    </row>
    <row r="12" spans="1:24" s="158" customFormat="1" ht="9.75" customHeight="1" x14ac:dyDescent="0.2">
      <c r="A12" s="189" t="s">
        <v>373</v>
      </c>
      <c r="B12" s="190" t="s">
        <v>116</v>
      </c>
      <c r="C12" s="191"/>
      <c r="D12" s="191"/>
      <c r="E12" s="199">
        <v>2</v>
      </c>
      <c r="F12" s="193">
        <f t="shared" si="5"/>
        <v>122</v>
      </c>
      <c r="G12" s="193"/>
      <c r="H12" s="193">
        <f t="shared" si="6"/>
        <v>118</v>
      </c>
      <c r="I12" s="193">
        <f t="shared" si="7"/>
        <v>0</v>
      </c>
      <c r="J12" s="193">
        <v>118</v>
      </c>
      <c r="K12" s="193"/>
      <c r="L12" s="194"/>
      <c r="M12" s="425">
        <v>4</v>
      </c>
      <c r="N12" s="426"/>
      <c r="O12" s="429">
        <v>52</v>
      </c>
      <c r="P12" s="429">
        <v>66</v>
      </c>
      <c r="Q12" s="195"/>
      <c r="R12" s="204"/>
      <c r="S12" s="205"/>
      <c r="T12" s="205"/>
      <c r="U12" s="165"/>
      <c r="V12" s="165"/>
      <c r="W12" s="165"/>
      <c r="X12" s="202"/>
    </row>
    <row r="13" spans="1:24" s="158" customFormat="1" ht="9.75" customHeight="1" x14ac:dyDescent="0.2">
      <c r="A13" s="189" t="s">
        <v>374</v>
      </c>
      <c r="B13" s="190" t="s">
        <v>125</v>
      </c>
      <c r="C13" s="191">
        <v>2</v>
      </c>
      <c r="D13" s="191"/>
      <c r="E13" s="199">
        <v>1</v>
      </c>
      <c r="F13" s="193">
        <f t="shared" si="5"/>
        <v>250</v>
      </c>
      <c r="G13" s="193"/>
      <c r="H13" s="193">
        <f>SUM(O13:P13)</f>
        <v>234</v>
      </c>
      <c r="I13" s="193">
        <f t="shared" si="7"/>
        <v>234</v>
      </c>
      <c r="J13" s="193"/>
      <c r="K13" s="193"/>
      <c r="L13" s="194"/>
      <c r="M13" s="425">
        <v>8</v>
      </c>
      <c r="N13" s="426">
        <v>8</v>
      </c>
      <c r="O13" s="429">
        <v>114</v>
      </c>
      <c r="P13" s="430">
        <v>120</v>
      </c>
      <c r="Q13" s="195"/>
      <c r="R13" s="201"/>
      <c r="S13" s="205"/>
      <c r="T13" s="205"/>
      <c r="U13" s="206"/>
      <c r="V13" s="206"/>
      <c r="W13" s="206"/>
      <c r="X13" s="202"/>
    </row>
    <row r="14" spans="1:24" s="158" customFormat="1" ht="9.75" customHeight="1" x14ac:dyDescent="0.2">
      <c r="A14" s="189" t="s">
        <v>375</v>
      </c>
      <c r="B14" s="190" t="s">
        <v>117</v>
      </c>
      <c r="C14" s="191"/>
      <c r="D14" s="191"/>
      <c r="E14" s="199">
        <v>2</v>
      </c>
      <c r="F14" s="193">
        <f t="shared" si="5"/>
        <v>122</v>
      </c>
      <c r="G14" s="193"/>
      <c r="H14" s="193">
        <f t="shared" si="6"/>
        <v>118</v>
      </c>
      <c r="I14" s="193">
        <f t="shared" si="7"/>
        <v>118</v>
      </c>
      <c r="J14" s="193"/>
      <c r="K14" s="193"/>
      <c r="L14" s="194"/>
      <c r="M14" s="425">
        <v>4</v>
      </c>
      <c r="N14" s="426"/>
      <c r="O14" s="431">
        <v>52</v>
      </c>
      <c r="P14" s="430">
        <v>66</v>
      </c>
      <c r="Q14" s="195"/>
      <c r="R14" s="201"/>
      <c r="S14" s="205"/>
      <c r="T14" s="205"/>
      <c r="U14" s="165"/>
      <c r="V14" s="165"/>
      <c r="W14" s="165"/>
      <c r="X14" s="202"/>
    </row>
    <row r="15" spans="1:24" s="158" customFormat="1" ht="9.75" customHeight="1" x14ac:dyDescent="0.2">
      <c r="A15" s="189" t="s">
        <v>376</v>
      </c>
      <c r="B15" s="190" t="s">
        <v>136</v>
      </c>
      <c r="C15" s="191"/>
      <c r="D15" s="191"/>
      <c r="E15" s="199">
        <v>1.2</v>
      </c>
      <c r="F15" s="193">
        <f t="shared" si="5"/>
        <v>122</v>
      </c>
      <c r="G15" s="193"/>
      <c r="H15" s="193">
        <f t="shared" si="6"/>
        <v>118</v>
      </c>
      <c r="I15" s="193">
        <f t="shared" si="7"/>
        <v>4</v>
      </c>
      <c r="J15" s="203">
        <v>114</v>
      </c>
      <c r="K15" s="203"/>
      <c r="L15" s="207"/>
      <c r="M15" s="432">
        <v>4</v>
      </c>
      <c r="N15" s="433"/>
      <c r="O15" s="434">
        <v>52</v>
      </c>
      <c r="P15" s="435">
        <v>66</v>
      </c>
      <c r="Q15" s="195"/>
      <c r="R15" s="170"/>
      <c r="S15" s="167"/>
      <c r="T15" s="167"/>
      <c r="U15" s="165"/>
      <c r="V15" s="165"/>
      <c r="W15" s="165"/>
      <c r="X15" s="202"/>
    </row>
    <row r="16" spans="1:24" s="158" customFormat="1" ht="9.75" customHeight="1" x14ac:dyDescent="0.2">
      <c r="A16" s="189" t="s">
        <v>377</v>
      </c>
      <c r="B16" s="190" t="s">
        <v>378</v>
      </c>
      <c r="C16" s="191"/>
      <c r="D16" s="191"/>
      <c r="E16" s="209">
        <v>2</v>
      </c>
      <c r="F16" s="193">
        <f t="shared" si="5"/>
        <v>72</v>
      </c>
      <c r="G16" s="193"/>
      <c r="H16" s="193">
        <f t="shared" si="6"/>
        <v>70</v>
      </c>
      <c r="I16" s="193">
        <f t="shared" si="7"/>
        <v>70</v>
      </c>
      <c r="J16" s="203"/>
      <c r="K16" s="203"/>
      <c r="L16" s="207"/>
      <c r="M16" s="423">
        <v>2</v>
      </c>
      <c r="N16" s="424"/>
      <c r="O16" s="436"/>
      <c r="P16" s="436">
        <v>70</v>
      </c>
      <c r="Q16" s="195"/>
      <c r="R16" s="201"/>
      <c r="S16" s="205"/>
      <c r="T16" s="205"/>
      <c r="U16" s="210"/>
      <c r="V16" s="210"/>
      <c r="W16" s="210"/>
      <c r="X16" s="211"/>
    </row>
    <row r="17" spans="1:24" s="158" customFormat="1" ht="9.75" customHeight="1" thickBot="1" x14ac:dyDescent="0.25">
      <c r="A17" s="189" t="s">
        <v>380</v>
      </c>
      <c r="B17" s="190" t="s">
        <v>417</v>
      </c>
      <c r="C17" s="212"/>
      <c r="D17" s="212"/>
      <c r="E17" s="213">
        <v>1</v>
      </c>
      <c r="F17" s="193">
        <f t="shared" si="5"/>
        <v>38</v>
      </c>
      <c r="G17" s="193"/>
      <c r="H17" s="193">
        <f t="shared" si="6"/>
        <v>36</v>
      </c>
      <c r="I17" s="193">
        <f t="shared" si="7"/>
        <v>36</v>
      </c>
      <c r="J17" s="214"/>
      <c r="K17" s="214"/>
      <c r="L17" s="215"/>
      <c r="M17" s="432">
        <v>2</v>
      </c>
      <c r="N17" s="433"/>
      <c r="O17" s="434">
        <v>36</v>
      </c>
      <c r="P17" s="437"/>
      <c r="Q17" s="195"/>
      <c r="R17" s="216"/>
      <c r="S17" s="217"/>
      <c r="T17" s="217"/>
      <c r="U17" s="210"/>
      <c r="V17" s="210"/>
      <c r="W17" s="210"/>
      <c r="X17" s="211"/>
    </row>
    <row r="18" spans="1:24" s="188" customFormat="1" ht="14.25" customHeight="1" thickBot="1" x14ac:dyDescent="0.25">
      <c r="A18" s="218"/>
      <c r="B18" s="219" t="s">
        <v>379</v>
      </c>
      <c r="C18" s="183">
        <v>1</v>
      </c>
      <c r="D18" s="183"/>
      <c r="E18" s="183">
        <v>4</v>
      </c>
      <c r="F18" s="220">
        <f t="shared" ref="F18:O18" si="8">SUM(F19:F23)</f>
        <v>578</v>
      </c>
      <c r="G18" s="220">
        <f t="shared" si="8"/>
        <v>0</v>
      </c>
      <c r="H18" s="220">
        <f t="shared" si="8"/>
        <v>548</v>
      </c>
      <c r="I18" s="220">
        <f t="shared" si="8"/>
        <v>452</v>
      </c>
      <c r="J18" s="220">
        <f t="shared" si="8"/>
        <v>96</v>
      </c>
      <c r="K18" s="220">
        <f t="shared" si="8"/>
        <v>0</v>
      </c>
      <c r="L18" s="221">
        <f t="shared" si="8"/>
        <v>0</v>
      </c>
      <c r="M18" s="220">
        <f t="shared" si="8"/>
        <v>22</v>
      </c>
      <c r="N18" s="220">
        <f t="shared" si="8"/>
        <v>8</v>
      </c>
      <c r="O18" s="220">
        <f t="shared" si="8"/>
        <v>230</v>
      </c>
      <c r="P18" s="220">
        <f>SUM(P19:P23)</f>
        <v>318</v>
      </c>
      <c r="Q18" s="222">
        <f t="shared" ref="Q18:T18" si="9">SUM(Q19:Q25)</f>
        <v>0</v>
      </c>
      <c r="R18" s="222">
        <f t="shared" si="9"/>
        <v>0</v>
      </c>
      <c r="S18" s="220">
        <f t="shared" si="9"/>
        <v>0</v>
      </c>
      <c r="T18" s="220">
        <f t="shared" si="9"/>
        <v>0</v>
      </c>
      <c r="U18" s="202"/>
      <c r="V18" s="202"/>
      <c r="W18" s="202"/>
      <c r="X18" s="202"/>
    </row>
    <row r="19" spans="1:24" s="158" customFormat="1" ht="9.75" customHeight="1" x14ac:dyDescent="0.2">
      <c r="A19" s="223" t="s">
        <v>381</v>
      </c>
      <c r="B19" s="438" t="s">
        <v>126</v>
      </c>
      <c r="C19" s="439"/>
      <c r="D19" s="439"/>
      <c r="E19" s="440">
        <v>2</v>
      </c>
      <c r="F19" s="193">
        <f>H19+SUM(M19:N19)+G19</f>
        <v>116</v>
      </c>
      <c r="G19" s="193"/>
      <c r="H19" s="193">
        <f>SUM(O19:P19)</f>
        <v>110</v>
      </c>
      <c r="I19" s="193">
        <f t="shared" si="7"/>
        <v>26</v>
      </c>
      <c r="J19" s="224">
        <v>84</v>
      </c>
      <c r="K19" s="225"/>
      <c r="L19" s="226"/>
      <c r="M19" s="426">
        <v>6</v>
      </c>
      <c r="N19" s="426"/>
      <c r="O19" s="426">
        <v>44</v>
      </c>
      <c r="P19" s="426">
        <v>66</v>
      </c>
      <c r="Q19" s="195"/>
      <c r="R19" s="195"/>
      <c r="S19" s="196"/>
      <c r="T19" s="196"/>
      <c r="U19" s="197"/>
      <c r="V19" s="197"/>
      <c r="W19" s="197"/>
      <c r="X19" s="198"/>
    </row>
    <row r="20" spans="1:24" s="158" customFormat="1" ht="9.75" customHeight="1" x14ac:dyDescent="0.2">
      <c r="A20" s="223" t="s">
        <v>382</v>
      </c>
      <c r="B20" s="438" t="s">
        <v>499</v>
      </c>
      <c r="C20" s="439"/>
      <c r="D20" s="439"/>
      <c r="E20" s="439">
        <v>1.2</v>
      </c>
      <c r="F20" s="193">
        <f t="shared" ref="F20:F23" si="10">H20+SUM(M20:N20)+G20</f>
        <v>154</v>
      </c>
      <c r="G20" s="193"/>
      <c r="H20" s="193">
        <f t="shared" si="6"/>
        <v>150</v>
      </c>
      <c r="I20" s="193">
        <f t="shared" si="7"/>
        <v>150</v>
      </c>
      <c r="J20" s="224"/>
      <c r="K20" s="225"/>
      <c r="L20" s="226"/>
      <c r="M20" s="426">
        <v>4</v>
      </c>
      <c r="N20" s="426"/>
      <c r="O20" s="426">
        <v>78</v>
      </c>
      <c r="P20" s="426">
        <v>72</v>
      </c>
      <c r="Q20" s="195"/>
      <c r="R20" s="201"/>
      <c r="S20" s="205"/>
      <c r="T20" s="205"/>
      <c r="U20" s="165"/>
      <c r="V20" s="166"/>
      <c r="W20" s="166"/>
      <c r="X20" s="202"/>
    </row>
    <row r="21" spans="1:24" s="158" customFormat="1" ht="9.75" customHeight="1" x14ac:dyDescent="0.2">
      <c r="A21" s="223" t="s">
        <v>383</v>
      </c>
      <c r="B21" s="438" t="s">
        <v>470</v>
      </c>
      <c r="C21" s="439">
        <v>2</v>
      </c>
      <c r="D21" s="439"/>
      <c r="E21" s="439"/>
      <c r="F21" s="193">
        <f t="shared" si="10"/>
        <v>110</v>
      </c>
      <c r="G21" s="193"/>
      <c r="H21" s="193">
        <f t="shared" si="6"/>
        <v>98</v>
      </c>
      <c r="I21" s="193">
        <f t="shared" si="7"/>
        <v>98</v>
      </c>
      <c r="J21" s="203"/>
      <c r="K21" s="262"/>
      <c r="L21" s="207"/>
      <c r="M21" s="426">
        <v>4</v>
      </c>
      <c r="N21" s="426">
        <v>8</v>
      </c>
      <c r="O21" s="426">
        <v>30</v>
      </c>
      <c r="P21" s="426">
        <v>68</v>
      </c>
      <c r="Q21" s="201"/>
      <c r="R21" s="228"/>
      <c r="S21" s="229"/>
      <c r="T21" s="229"/>
      <c r="U21" s="165"/>
      <c r="V21" s="166"/>
      <c r="W21" s="166"/>
      <c r="X21" s="202"/>
    </row>
    <row r="22" spans="1:24" s="158" customFormat="1" ht="9.75" customHeight="1" x14ac:dyDescent="0.2">
      <c r="A22" s="223" t="s">
        <v>384</v>
      </c>
      <c r="B22" s="441" t="s">
        <v>120</v>
      </c>
      <c r="C22" s="439"/>
      <c r="D22" s="439"/>
      <c r="E22" s="439">
        <v>2</v>
      </c>
      <c r="F22" s="193">
        <f t="shared" si="10"/>
        <v>162</v>
      </c>
      <c r="G22" s="193"/>
      <c r="H22" s="193">
        <f t="shared" si="6"/>
        <v>156</v>
      </c>
      <c r="I22" s="203">
        <f t="shared" si="7"/>
        <v>156</v>
      </c>
      <c r="J22" s="203"/>
      <c r="K22" s="262"/>
      <c r="L22" s="227"/>
      <c r="M22" s="425">
        <v>6</v>
      </c>
      <c r="N22" s="426"/>
      <c r="O22" s="426">
        <v>78</v>
      </c>
      <c r="P22" s="426">
        <v>78</v>
      </c>
      <c r="Q22" s="201"/>
      <c r="R22" s="228"/>
      <c r="S22" s="229"/>
      <c r="T22" s="229"/>
      <c r="U22" s="165"/>
      <c r="V22" s="166"/>
      <c r="W22" s="166"/>
      <c r="X22" s="202"/>
    </row>
    <row r="23" spans="1:24" s="158" customFormat="1" ht="9" customHeight="1" x14ac:dyDescent="0.2">
      <c r="A23" s="223" t="s">
        <v>501</v>
      </c>
      <c r="B23" s="442" t="s">
        <v>500</v>
      </c>
      <c r="C23" s="439"/>
      <c r="D23" s="439"/>
      <c r="E23" s="440">
        <v>2</v>
      </c>
      <c r="F23" s="193">
        <f t="shared" si="10"/>
        <v>36</v>
      </c>
      <c r="G23" s="193"/>
      <c r="H23" s="193">
        <f t="shared" si="6"/>
        <v>34</v>
      </c>
      <c r="I23" s="193">
        <f t="shared" si="7"/>
        <v>22</v>
      </c>
      <c r="J23" s="208">
        <v>12</v>
      </c>
      <c r="K23" s="230"/>
      <c r="L23" s="231"/>
      <c r="M23" s="432">
        <v>2</v>
      </c>
      <c r="N23" s="433"/>
      <c r="O23" s="433" t="s">
        <v>293</v>
      </c>
      <c r="P23" s="433">
        <v>34</v>
      </c>
      <c r="Q23" s="216"/>
      <c r="R23" s="232"/>
      <c r="S23" s="233"/>
      <c r="T23" s="233"/>
      <c r="U23" s="165"/>
      <c r="V23" s="166"/>
      <c r="W23" s="166"/>
      <c r="X23" s="202"/>
    </row>
    <row r="24" spans="1:24" s="158" customFormat="1" ht="20.25" hidden="1" customHeight="1" thickBot="1" x14ac:dyDescent="0.25">
      <c r="A24" s="234"/>
      <c r="B24" s="235" t="s">
        <v>471</v>
      </c>
      <c r="C24" s="236"/>
      <c r="D24" s="237"/>
      <c r="E24" s="237">
        <v>0</v>
      </c>
      <c r="F24" s="238">
        <f t="shared" ref="F24:O24" si="11">F25</f>
        <v>0</v>
      </c>
      <c r="G24" s="238">
        <f t="shared" si="11"/>
        <v>0</v>
      </c>
      <c r="H24" s="238">
        <f t="shared" si="11"/>
        <v>0</v>
      </c>
      <c r="I24" s="238">
        <f t="shared" si="11"/>
        <v>0</v>
      </c>
      <c r="J24" s="238">
        <f t="shared" si="11"/>
        <v>0</v>
      </c>
      <c r="K24" s="238">
        <f t="shared" si="11"/>
        <v>0</v>
      </c>
      <c r="L24" s="238">
        <f t="shared" si="11"/>
        <v>0</v>
      </c>
      <c r="M24" s="238">
        <f t="shared" si="11"/>
        <v>0</v>
      </c>
      <c r="N24" s="238">
        <f t="shared" si="11"/>
        <v>0</v>
      </c>
      <c r="O24" s="238">
        <f t="shared" si="11"/>
        <v>0</v>
      </c>
      <c r="P24" s="238">
        <f>P25</f>
        <v>0</v>
      </c>
      <c r="Q24" s="239"/>
      <c r="R24" s="240"/>
      <c r="S24" s="240"/>
      <c r="T24" s="240"/>
      <c r="U24" s="241"/>
      <c r="V24" s="166"/>
      <c r="W24" s="166"/>
      <c r="X24" s="202"/>
    </row>
    <row r="25" spans="1:24" s="158" customFormat="1" ht="0.75" customHeight="1" x14ac:dyDescent="0.2">
      <c r="A25" s="242"/>
      <c r="B25" s="243"/>
      <c r="C25" s="244"/>
      <c r="D25" s="245"/>
      <c r="E25" s="245"/>
      <c r="F25" s="193"/>
      <c r="G25" s="193"/>
      <c r="H25" s="193"/>
      <c r="I25" s="193"/>
      <c r="J25" s="224"/>
      <c r="K25" s="224"/>
      <c r="L25" s="246"/>
      <c r="M25" s="247"/>
      <c r="N25" s="247"/>
      <c r="O25" s="247"/>
      <c r="P25" s="247"/>
      <c r="Q25" s="195"/>
      <c r="R25" s="248"/>
      <c r="S25" s="249"/>
      <c r="T25" s="249"/>
      <c r="U25" s="165"/>
      <c r="V25" s="166"/>
      <c r="W25" s="166"/>
      <c r="X25" s="202"/>
    </row>
    <row r="26" spans="1:24" s="254" customFormat="1" ht="18.75" customHeight="1" thickBot="1" x14ac:dyDescent="0.25">
      <c r="A26" s="250" t="s">
        <v>363</v>
      </c>
      <c r="B26" s="443" t="s">
        <v>131</v>
      </c>
      <c r="C26" s="251">
        <v>0</v>
      </c>
      <c r="D26" s="251">
        <v>1</v>
      </c>
      <c r="E26" s="251">
        <v>3</v>
      </c>
      <c r="F26" s="252">
        <f t="shared" ref="F26:T26" si="12">SUM(F27:F31)</f>
        <v>428</v>
      </c>
      <c r="G26" s="252">
        <f t="shared" si="12"/>
        <v>18</v>
      </c>
      <c r="H26" s="252">
        <f t="shared" si="12"/>
        <v>398</v>
      </c>
      <c r="I26" s="252">
        <f t="shared" si="12"/>
        <v>110</v>
      </c>
      <c r="J26" s="252">
        <f t="shared" si="12"/>
        <v>288</v>
      </c>
      <c r="K26" s="252">
        <f t="shared" si="12"/>
        <v>0</v>
      </c>
      <c r="L26" s="252">
        <f t="shared" si="12"/>
        <v>0</v>
      </c>
      <c r="M26" s="252">
        <f t="shared" si="12"/>
        <v>10</v>
      </c>
      <c r="N26" s="252">
        <f t="shared" si="12"/>
        <v>0</v>
      </c>
      <c r="O26" s="252">
        <f t="shared" si="12"/>
        <v>0</v>
      </c>
      <c r="P26" s="252">
        <f t="shared" si="12"/>
        <v>0</v>
      </c>
      <c r="Q26" s="252">
        <f t="shared" si="12"/>
        <v>90</v>
      </c>
      <c r="R26" s="252">
        <f t="shared" si="12"/>
        <v>144</v>
      </c>
      <c r="S26" s="252">
        <f t="shared" si="12"/>
        <v>148</v>
      </c>
      <c r="T26" s="252">
        <f t="shared" si="12"/>
        <v>36</v>
      </c>
      <c r="U26" s="253">
        <f>SUM(Q26:T26)</f>
        <v>418</v>
      </c>
      <c r="V26" s="253"/>
      <c r="W26" s="253">
        <f t="shared" ref="W26:W33" si="13">U26*0.167</f>
        <v>69.805999999999997</v>
      </c>
      <c r="X26" s="253"/>
    </row>
    <row r="27" spans="1:24" ht="9" customHeight="1" x14ac:dyDescent="0.2">
      <c r="A27" s="196" t="s">
        <v>132</v>
      </c>
      <c r="B27" s="255" t="s">
        <v>341</v>
      </c>
      <c r="C27" s="256"/>
      <c r="D27" s="256"/>
      <c r="E27" s="256">
        <v>5</v>
      </c>
      <c r="F27" s="193">
        <f>SUM(Q27:T27)+M27+N27</f>
        <v>54</v>
      </c>
      <c r="G27" s="193">
        <v>4</v>
      </c>
      <c r="H27" s="193">
        <f>SUM(Q27:T27)-G27</f>
        <v>48</v>
      </c>
      <c r="I27" s="193">
        <f t="shared" si="7"/>
        <v>40</v>
      </c>
      <c r="J27" s="193">
        <v>8</v>
      </c>
      <c r="K27" s="257"/>
      <c r="L27" s="258"/>
      <c r="M27" s="193">
        <v>2</v>
      </c>
      <c r="N27" s="193"/>
      <c r="O27" s="259"/>
      <c r="P27" s="196"/>
      <c r="Q27" s="195"/>
      <c r="R27" s="195"/>
      <c r="S27" s="196">
        <v>52</v>
      </c>
      <c r="T27" s="196"/>
      <c r="U27" s="253">
        <f t="shared" ref="U27:U32" si="14">SUM(Q27:T27)</f>
        <v>52</v>
      </c>
      <c r="V27" s="253"/>
      <c r="W27" s="253">
        <f t="shared" si="13"/>
        <v>8.6840000000000011</v>
      </c>
    </row>
    <row r="28" spans="1:24" ht="9" customHeight="1" x14ac:dyDescent="0.2">
      <c r="A28" s="196" t="s">
        <v>133</v>
      </c>
      <c r="B28" s="260" t="s">
        <v>117</v>
      </c>
      <c r="C28" s="261"/>
      <c r="D28" s="261"/>
      <c r="E28" s="261">
        <v>4</v>
      </c>
      <c r="F28" s="193">
        <f>SUM(Q28:T28)+M28+N28</f>
        <v>54</v>
      </c>
      <c r="G28" s="193">
        <v>4</v>
      </c>
      <c r="H28" s="193">
        <f>SUM(Q28:T28)-G28</f>
        <v>48</v>
      </c>
      <c r="I28" s="193">
        <f t="shared" si="7"/>
        <v>40</v>
      </c>
      <c r="J28" s="203">
        <v>8</v>
      </c>
      <c r="K28" s="262"/>
      <c r="L28" s="263"/>
      <c r="M28" s="203">
        <v>2</v>
      </c>
      <c r="N28" s="203"/>
      <c r="O28" s="259"/>
      <c r="P28" s="205"/>
      <c r="Q28" s="201"/>
      <c r="R28" s="201">
        <v>52</v>
      </c>
      <c r="S28" s="205"/>
      <c r="T28" s="205"/>
      <c r="U28" s="253">
        <f t="shared" si="14"/>
        <v>52</v>
      </c>
      <c r="V28" s="253"/>
      <c r="W28" s="253">
        <f t="shared" si="13"/>
        <v>8.6840000000000011</v>
      </c>
    </row>
    <row r="29" spans="1:24" ht="9" customHeight="1" x14ac:dyDescent="0.2">
      <c r="A29" s="196" t="s">
        <v>134</v>
      </c>
      <c r="B29" s="260" t="s">
        <v>434</v>
      </c>
      <c r="C29" s="261"/>
      <c r="D29" s="261"/>
      <c r="E29" s="261">
        <v>6</v>
      </c>
      <c r="F29" s="193">
        <f>SUM(Q29:T29)+M29+N29</f>
        <v>120</v>
      </c>
      <c r="G29" s="193">
        <v>8</v>
      </c>
      <c r="H29" s="193">
        <f>SUM(Q29:T29)-G29</f>
        <v>110</v>
      </c>
      <c r="I29" s="193">
        <f t="shared" si="7"/>
        <v>0</v>
      </c>
      <c r="J29" s="203">
        <v>110</v>
      </c>
      <c r="K29" s="262"/>
      <c r="L29" s="263"/>
      <c r="M29" s="203">
        <v>2</v>
      </c>
      <c r="N29" s="203"/>
      <c r="O29" s="259"/>
      <c r="P29" s="205"/>
      <c r="Q29" s="264">
        <v>34</v>
      </c>
      <c r="R29" s="265">
        <v>36</v>
      </c>
      <c r="S29" s="266">
        <v>30</v>
      </c>
      <c r="T29" s="266">
        <v>18</v>
      </c>
      <c r="U29" s="253">
        <f t="shared" si="14"/>
        <v>118</v>
      </c>
      <c r="V29" s="253"/>
      <c r="W29" s="253">
        <f t="shared" si="13"/>
        <v>19.706</v>
      </c>
    </row>
    <row r="30" spans="1:24" ht="9" customHeight="1" x14ac:dyDescent="0.2">
      <c r="A30" s="196" t="s">
        <v>135</v>
      </c>
      <c r="B30" s="267" t="s">
        <v>136</v>
      </c>
      <c r="C30" s="261"/>
      <c r="D30" s="268" t="s">
        <v>385</v>
      </c>
      <c r="E30" s="269"/>
      <c r="F30" s="193">
        <f>SUM(Q30:T30)+M30+N30</f>
        <v>162</v>
      </c>
      <c r="G30" s="193">
        <v>0</v>
      </c>
      <c r="H30" s="193">
        <f>SUM(Q30:T30)-G30</f>
        <v>160</v>
      </c>
      <c r="I30" s="193">
        <f t="shared" si="7"/>
        <v>4</v>
      </c>
      <c r="J30" s="203">
        <v>156</v>
      </c>
      <c r="K30" s="262"/>
      <c r="L30" s="263"/>
      <c r="M30" s="203">
        <v>2</v>
      </c>
      <c r="N30" s="203"/>
      <c r="O30" s="259"/>
      <c r="P30" s="205"/>
      <c r="Q30" s="264">
        <v>56</v>
      </c>
      <c r="R30" s="264">
        <v>56</v>
      </c>
      <c r="S30" s="200">
        <v>30</v>
      </c>
      <c r="T30" s="266">
        <v>18</v>
      </c>
      <c r="U30" s="253">
        <f t="shared" si="14"/>
        <v>160</v>
      </c>
      <c r="V30" s="253"/>
      <c r="W30" s="253">
        <f t="shared" si="13"/>
        <v>26.720000000000002</v>
      </c>
    </row>
    <row r="31" spans="1:24" ht="9" customHeight="1" thickBot="1" x14ac:dyDescent="0.25">
      <c r="A31" s="196" t="s">
        <v>435</v>
      </c>
      <c r="B31" s="267" t="s">
        <v>436</v>
      </c>
      <c r="C31" s="261"/>
      <c r="D31" s="261">
        <v>6</v>
      </c>
      <c r="E31" s="261"/>
      <c r="F31" s="193">
        <f>SUM(Q31:T31)+M31+N31</f>
        <v>38</v>
      </c>
      <c r="G31" s="193">
        <v>2</v>
      </c>
      <c r="H31" s="193">
        <v>32</v>
      </c>
      <c r="I31" s="193">
        <f t="shared" si="7"/>
        <v>26</v>
      </c>
      <c r="J31" s="203">
        <v>6</v>
      </c>
      <c r="K31" s="262"/>
      <c r="L31" s="263"/>
      <c r="M31" s="203">
        <v>2</v>
      </c>
      <c r="N31" s="203"/>
      <c r="O31" s="271"/>
      <c r="P31" s="205"/>
      <c r="Q31" s="195"/>
      <c r="R31" s="201"/>
      <c r="S31" s="205">
        <v>36</v>
      </c>
      <c r="T31" s="270"/>
      <c r="U31" s="253">
        <f t="shared" si="14"/>
        <v>36</v>
      </c>
      <c r="V31" s="253"/>
      <c r="W31" s="253">
        <f t="shared" si="13"/>
        <v>6.0120000000000005</v>
      </c>
    </row>
    <row r="32" spans="1:24" s="254" customFormat="1" ht="10.5" customHeight="1" thickBot="1" x14ac:dyDescent="0.25">
      <c r="A32" s="174" t="s">
        <v>364</v>
      </c>
      <c r="B32" s="371" t="s">
        <v>138</v>
      </c>
      <c r="C32" s="372"/>
      <c r="D32" s="372">
        <v>1</v>
      </c>
      <c r="E32" s="372">
        <v>1</v>
      </c>
      <c r="F32" s="373">
        <f t="shared" ref="F32:T32" si="15">SUM(F33:F34)</f>
        <v>112</v>
      </c>
      <c r="G32" s="373">
        <f t="shared" si="15"/>
        <v>10</v>
      </c>
      <c r="H32" s="373">
        <f t="shared" si="15"/>
        <v>100</v>
      </c>
      <c r="I32" s="373">
        <f t="shared" si="15"/>
        <v>52</v>
      </c>
      <c r="J32" s="373">
        <f t="shared" si="15"/>
        <v>48</v>
      </c>
      <c r="K32" s="373">
        <f t="shared" si="15"/>
        <v>0</v>
      </c>
      <c r="L32" s="373">
        <f t="shared" si="15"/>
        <v>0</v>
      </c>
      <c r="M32" s="373">
        <f t="shared" si="15"/>
        <v>2</v>
      </c>
      <c r="N32" s="373">
        <f t="shared" si="15"/>
        <v>0</v>
      </c>
      <c r="O32" s="373">
        <f t="shared" si="15"/>
        <v>0</v>
      </c>
      <c r="P32" s="373">
        <f t="shared" si="15"/>
        <v>0</v>
      </c>
      <c r="Q32" s="373">
        <f t="shared" si="15"/>
        <v>72</v>
      </c>
      <c r="R32" s="373">
        <f t="shared" si="15"/>
        <v>38</v>
      </c>
      <c r="S32" s="373">
        <f t="shared" si="15"/>
        <v>0</v>
      </c>
      <c r="T32" s="373">
        <f t="shared" si="15"/>
        <v>0</v>
      </c>
      <c r="U32" s="253">
        <f t="shared" si="14"/>
        <v>110</v>
      </c>
      <c r="V32" s="253"/>
      <c r="W32" s="253">
        <f t="shared" si="13"/>
        <v>18.37</v>
      </c>
      <c r="X32" s="253"/>
    </row>
    <row r="33" spans="1:24" s="277" customFormat="1" ht="9.75" customHeight="1" x14ac:dyDescent="0.2">
      <c r="A33" s="273" t="s">
        <v>139</v>
      </c>
      <c r="B33" s="374" t="s">
        <v>125</v>
      </c>
      <c r="C33" s="200"/>
      <c r="D33" s="200"/>
      <c r="E33" s="200">
        <v>3</v>
      </c>
      <c r="F33" s="200">
        <f>SUM(Q33:T33)+M33+N33</f>
        <v>74</v>
      </c>
      <c r="G33" s="200">
        <v>6</v>
      </c>
      <c r="H33" s="200">
        <f>SUM(Q33:T33)-G33</f>
        <v>66</v>
      </c>
      <c r="I33" s="200">
        <f>H33-J33</f>
        <v>32</v>
      </c>
      <c r="J33" s="200">
        <v>34</v>
      </c>
      <c r="K33" s="200"/>
      <c r="L33" s="200"/>
      <c r="M33" s="200">
        <v>2</v>
      </c>
      <c r="N33" s="200"/>
      <c r="O33" s="200"/>
      <c r="P33" s="200"/>
      <c r="Q33" s="200">
        <v>72</v>
      </c>
      <c r="R33" s="200"/>
      <c r="S33" s="200"/>
      <c r="T33" s="200"/>
      <c r="U33" s="253">
        <f>SUM(Q36:T36)</f>
        <v>120</v>
      </c>
      <c r="V33" s="253"/>
      <c r="W33" s="253">
        <f t="shared" si="13"/>
        <v>20.040000000000003</v>
      </c>
      <c r="X33" s="253"/>
    </row>
    <row r="34" spans="1:24" s="277" customFormat="1" ht="9.75" customHeight="1" thickBot="1" x14ac:dyDescent="0.25">
      <c r="A34" s="196" t="s">
        <v>140</v>
      </c>
      <c r="B34" s="278" t="s">
        <v>347</v>
      </c>
      <c r="C34" s="279"/>
      <c r="D34" s="280">
        <v>6</v>
      </c>
      <c r="E34" s="281"/>
      <c r="F34" s="200">
        <f>SUM(Q34:T34)+M34+N34</f>
        <v>38</v>
      </c>
      <c r="G34" s="200">
        <f>ROUND(SUM(Q34:T34)*0.111,0)</f>
        <v>4</v>
      </c>
      <c r="H34" s="200">
        <f>SUM(Q34:T34)-G34</f>
        <v>34</v>
      </c>
      <c r="I34" s="200">
        <f>H34-J34</f>
        <v>20</v>
      </c>
      <c r="J34" s="214">
        <v>14</v>
      </c>
      <c r="K34" s="282"/>
      <c r="L34" s="283"/>
      <c r="M34" s="214"/>
      <c r="N34" s="214"/>
      <c r="O34" s="283"/>
      <c r="P34" s="214"/>
      <c r="Q34" s="284"/>
      <c r="R34" s="285">
        <v>38</v>
      </c>
      <c r="S34" s="214"/>
      <c r="T34" s="214"/>
      <c r="U34" s="253"/>
      <c r="V34" s="253"/>
      <c r="W34" s="253"/>
      <c r="X34" s="253"/>
    </row>
    <row r="35" spans="1:24" s="254" customFormat="1" ht="11.25" customHeight="1" thickBot="1" x14ac:dyDescent="0.25">
      <c r="A35" s="177" t="s">
        <v>365</v>
      </c>
      <c r="B35" s="272" t="s">
        <v>472</v>
      </c>
      <c r="C35" s="272">
        <v>4</v>
      </c>
      <c r="D35" s="272">
        <v>3</v>
      </c>
      <c r="E35" s="272">
        <v>6</v>
      </c>
      <c r="F35" s="221">
        <f t="shared" ref="F35:T35" si="16">SUM(F36:F50)</f>
        <v>958</v>
      </c>
      <c r="G35" s="221">
        <f t="shared" si="16"/>
        <v>64</v>
      </c>
      <c r="H35" s="221">
        <f t="shared" si="16"/>
        <v>852</v>
      </c>
      <c r="I35" s="221">
        <f t="shared" si="16"/>
        <v>516</v>
      </c>
      <c r="J35" s="221">
        <f t="shared" si="16"/>
        <v>316</v>
      </c>
      <c r="K35" s="221">
        <f t="shared" si="16"/>
        <v>20</v>
      </c>
      <c r="L35" s="221">
        <f t="shared" si="16"/>
        <v>0</v>
      </c>
      <c r="M35" s="221">
        <f t="shared" si="16"/>
        <v>24</v>
      </c>
      <c r="N35" s="221">
        <f t="shared" si="16"/>
        <v>18</v>
      </c>
      <c r="O35" s="221">
        <f t="shared" si="16"/>
        <v>0</v>
      </c>
      <c r="P35" s="221">
        <f t="shared" si="16"/>
        <v>0</v>
      </c>
      <c r="Q35" s="221">
        <f t="shared" si="16"/>
        <v>370</v>
      </c>
      <c r="R35" s="221">
        <f t="shared" si="16"/>
        <v>230</v>
      </c>
      <c r="S35" s="221">
        <f t="shared" si="16"/>
        <v>182</v>
      </c>
      <c r="T35" s="221">
        <f t="shared" si="16"/>
        <v>134</v>
      </c>
      <c r="U35" s="253">
        <f>SUM(Q35:T35)</f>
        <v>916</v>
      </c>
      <c r="V35" s="253"/>
      <c r="W35" s="253">
        <f>U35*0.167</f>
        <v>152.97200000000001</v>
      </c>
      <c r="X35" s="253"/>
    </row>
    <row r="36" spans="1:24" ht="9.75" customHeight="1" x14ac:dyDescent="0.2">
      <c r="A36" s="196" t="s">
        <v>145</v>
      </c>
      <c r="B36" s="243" t="s">
        <v>146</v>
      </c>
      <c r="C36" s="377">
        <v>4</v>
      </c>
      <c r="D36" s="377"/>
      <c r="E36" s="378"/>
      <c r="F36" s="273">
        <f>SUM(Q36:T36)+M36+N36</f>
        <v>130</v>
      </c>
      <c r="G36" s="196">
        <v>8</v>
      </c>
      <c r="H36" s="273">
        <f>SUM(Q36:T36)-G36</f>
        <v>112</v>
      </c>
      <c r="I36" s="273">
        <f>H36-J36-K36</f>
        <v>72</v>
      </c>
      <c r="J36" s="273">
        <v>20</v>
      </c>
      <c r="K36" s="196">
        <v>20</v>
      </c>
      <c r="L36" s="381"/>
      <c r="M36" s="196">
        <v>4</v>
      </c>
      <c r="N36" s="205">
        <v>6</v>
      </c>
      <c r="O36" s="382"/>
      <c r="P36" s="196"/>
      <c r="Q36" s="375">
        <v>60</v>
      </c>
      <c r="R36" s="375">
        <v>60</v>
      </c>
      <c r="S36" s="196"/>
      <c r="T36" s="196"/>
      <c r="U36" s="253">
        <f t="shared" ref="U36:U75" si="17">SUM(Q36:T36)</f>
        <v>120</v>
      </c>
    </row>
    <row r="37" spans="1:24" ht="9.75" customHeight="1" x14ac:dyDescent="0.2">
      <c r="A37" s="205" t="s">
        <v>147</v>
      </c>
      <c r="B37" s="287" t="s">
        <v>154</v>
      </c>
      <c r="C37" s="379"/>
      <c r="D37" s="379"/>
      <c r="E37" s="379">
        <v>4</v>
      </c>
      <c r="F37" s="196">
        <f t="shared" ref="F37:F50" si="18">SUM(Q37:T37)+M37+N37</f>
        <v>68</v>
      </c>
      <c r="G37" s="196">
        <v>4</v>
      </c>
      <c r="H37" s="196">
        <f t="shared" ref="H37:H50" si="19">SUM(Q37:T37)-G37</f>
        <v>62</v>
      </c>
      <c r="I37" s="196">
        <f t="shared" si="7"/>
        <v>38</v>
      </c>
      <c r="J37" s="196">
        <v>24</v>
      </c>
      <c r="K37" s="196"/>
      <c r="L37" s="381"/>
      <c r="M37" s="205">
        <v>2</v>
      </c>
      <c r="N37" s="205"/>
      <c r="O37" s="382"/>
      <c r="P37" s="205"/>
      <c r="Q37" s="195"/>
      <c r="R37" s="376">
        <v>66</v>
      </c>
      <c r="S37" s="270"/>
      <c r="T37" s="270"/>
      <c r="U37" s="253">
        <f t="shared" si="17"/>
        <v>66</v>
      </c>
    </row>
    <row r="38" spans="1:24" ht="9.75" customHeight="1" x14ac:dyDescent="0.2">
      <c r="A38" s="205" t="s">
        <v>149</v>
      </c>
      <c r="B38" s="288" t="s">
        <v>156</v>
      </c>
      <c r="C38" s="380">
        <v>5</v>
      </c>
      <c r="D38" s="380"/>
      <c r="E38" s="380"/>
      <c r="F38" s="196">
        <f t="shared" si="18"/>
        <v>80</v>
      </c>
      <c r="G38" s="196">
        <v>4</v>
      </c>
      <c r="H38" s="196">
        <f t="shared" si="19"/>
        <v>68</v>
      </c>
      <c r="I38" s="196">
        <f t="shared" si="7"/>
        <v>56</v>
      </c>
      <c r="J38" s="196">
        <v>12</v>
      </c>
      <c r="K38" s="196"/>
      <c r="L38" s="381"/>
      <c r="M38" s="205">
        <v>2</v>
      </c>
      <c r="N38" s="205">
        <v>6</v>
      </c>
      <c r="O38" s="382"/>
      <c r="P38" s="205"/>
      <c r="Q38" s="195"/>
      <c r="R38" s="376"/>
      <c r="S38" s="270">
        <v>72</v>
      </c>
      <c r="T38" s="270"/>
      <c r="U38" s="253">
        <f t="shared" si="17"/>
        <v>72</v>
      </c>
    </row>
    <row r="39" spans="1:24" ht="9.75" customHeight="1" x14ac:dyDescent="0.2">
      <c r="A39" s="205" t="s">
        <v>151</v>
      </c>
      <c r="B39" s="288" t="s">
        <v>158</v>
      </c>
      <c r="C39" s="380">
        <v>3</v>
      </c>
      <c r="D39" s="380"/>
      <c r="E39" s="380"/>
      <c r="F39" s="196">
        <f t="shared" si="18"/>
        <v>98</v>
      </c>
      <c r="G39" s="196">
        <v>6</v>
      </c>
      <c r="H39" s="196">
        <f t="shared" si="19"/>
        <v>84</v>
      </c>
      <c r="I39" s="196">
        <f t="shared" si="7"/>
        <v>60</v>
      </c>
      <c r="J39" s="196">
        <v>24</v>
      </c>
      <c r="K39" s="196"/>
      <c r="L39" s="381"/>
      <c r="M39" s="205">
        <v>2</v>
      </c>
      <c r="N39" s="205">
        <v>6</v>
      </c>
      <c r="O39" s="382"/>
      <c r="P39" s="205"/>
      <c r="Q39" s="201">
        <v>90</v>
      </c>
      <c r="R39" s="201"/>
      <c r="S39" s="196"/>
      <c r="T39" s="205"/>
      <c r="U39" s="253">
        <f t="shared" si="17"/>
        <v>90</v>
      </c>
    </row>
    <row r="40" spans="1:24" ht="9.75" customHeight="1" x14ac:dyDescent="0.2">
      <c r="A40" s="205" t="s">
        <v>152</v>
      </c>
      <c r="B40" s="288" t="s">
        <v>160</v>
      </c>
      <c r="C40" s="379">
        <v>6</v>
      </c>
      <c r="D40" s="379"/>
      <c r="E40" s="379"/>
      <c r="F40" s="196">
        <f t="shared" si="18"/>
        <v>56</v>
      </c>
      <c r="G40" s="196">
        <v>4</v>
      </c>
      <c r="H40" s="196">
        <f t="shared" si="19"/>
        <v>50</v>
      </c>
      <c r="I40" s="196">
        <f t="shared" si="7"/>
        <v>28</v>
      </c>
      <c r="J40" s="196">
        <v>22</v>
      </c>
      <c r="K40" s="196"/>
      <c r="L40" s="381"/>
      <c r="M40" s="205">
        <v>2</v>
      </c>
      <c r="N40" s="205"/>
      <c r="O40" s="382"/>
      <c r="P40" s="205"/>
      <c r="Q40" s="201"/>
      <c r="R40" s="201"/>
      <c r="S40" s="270"/>
      <c r="T40" s="270">
        <v>54</v>
      </c>
      <c r="U40" s="253">
        <f t="shared" si="17"/>
        <v>54</v>
      </c>
    </row>
    <row r="41" spans="1:24" ht="9.75" customHeight="1" x14ac:dyDescent="0.2">
      <c r="A41" s="205" t="s">
        <v>153</v>
      </c>
      <c r="B41" s="288" t="s">
        <v>242</v>
      </c>
      <c r="C41" s="379"/>
      <c r="D41" s="379"/>
      <c r="E41" s="379">
        <v>3</v>
      </c>
      <c r="F41" s="196">
        <f t="shared" si="18"/>
        <v>70</v>
      </c>
      <c r="G41" s="196">
        <v>4</v>
      </c>
      <c r="H41" s="196">
        <f t="shared" si="19"/>
        <v>64</v>
      </c>
      <c r="I41" s="196">
        <f t="shared" si="7"/>
        <v>38</v>
      </c>
      <c r="J41" s="196">
        <v>26</v>
      </c>
      <c r="K41" s="196"/>
      <c r="L41" s="381"/>
      <c r="M41" s="205">
        <v>2</v>
      </c>
      <c r="N41" s="205"/>
      <c r="O41" s="382"/>
      <c r="P41" s="205"/>
      <c r="Q41" s="195">
        <v>68</v>
      </c>
      <c r="R41" s="201"/>
      <c r="S41" s="205"/>
      <c r="T41" s="270"/>
      <c r="U41" s="253">
        <f t="shared" si="17"/>
        <v>68</v>
      </c>
    </row>
    <row r="42" spans="1:24" ht="9.75" customHeight="1" x14ac:dyDescent="0.2">
      <c r="A42" s="205" t="s">
        <v>155</v>
      </c>
      <c r="B42" s="288" t="s">
        <v>493</v>
      </c>
      <c r="C42" s="380"/>
      <c r="D42" s="380">
        <v>6</v>
      </c>
      <c r="E42" s="380"/>
      <c r="F42" s="196">
        <f>SUM(Q42:T42)+M42+N42</f>
        <v>42</v>
      </c>
      <c r="G42" s="196">
        <v>4</v>
      </c>
      <c r="H42" s="196">
        <f t="shared" si="19"/>
        <v>36</v>
      </c>
      <c r="I42" s="196">
        <f t="shared" ref="I42" si="20">H42-J42</f>
        <v>24</v>
      </c>
      <c r="J42" s="205">
        <v>12</v>
      </c>
      <c r="K42" s="205"/>
      <c r="L42" s="384"/>
      <c r="M42" s="205">
        <v>2</v>
      </c>
      <c r="N42" s="205"/>
      <c r="O42" s="380"/>
      <c r="P42" s="205"/>
      <c r="Q42" s="195"/>
      <c r="R42" s="201"/>
      <c r="S42" s="205"/>
      <c r="T42" s="270">
        <v>40</v>
      </c>
      <c r="U42" s="253">
        <f t="shared" si="17"/>
        <v>40</v>
      </c>
    </row>
    <row r="43" spans="1:24" ht="33.75" customHeight="1" x14ac:dyDescent="0.2">
      <c r="A43" s="205" t="s">
        <v>157</v>
      </c>
      <c r="B43" s="427" t="s">
        <v>494</v>
      </c>
      <c r="C43" s="379"/>
      <c r="D43" s="379"/>
      <c r="E43" s="379">
        <v>4</v>
      </c>
      <c r="F43" s="196">
        <f t="shared" si="18"/>
        <v>102</v>
      </c>
      <c r="G43" s="196">
        <v>4</v>
      </c>
      <c r="H43" s="196">
        <f t="shared" si="19"/>
        <v>96</v>
      </c>
      <c r="I43" s="196">
        <f t="shared" si="7"/>
        <v>34</v>
      </c>
      <c r="J43" s="205">
        <v>62</v>
      </c>
      <c r="K43" s="205"/>
      <c r="L43" s="384"/>
      <c r="M43" s="205">
        <v>2</v>
      </c>
      <c r="N43" s="205"/>
      <c r="O43" s="380"/>
      <c r="P43" s="205"/>
      <c r="Q43" s="201">
        <v>46</v>
      </c>
      <c r="R43" s="201">
        <v>54</v>
      </c>
      <c r="S43" s="205"/>
      <c r="T43" s="205"/>
      <c r="U43" s="253">
        <f t="shared" si="17"/>
        <v>100</v>
      </c>
    </row>
    <row r="44" spans="1:24" ht="9.75" customHeight="1" x14ac:dyDescent="0.2">
      <c r="A44" s="205" t="s">
        <v>159</v>
      </c>
      <c r="B44" s="267" t="s">
        <v>162</v>
      </c>
      <c r="C44" s="379"/>
      <c r="D44" s="379"/>
      <c r="E44" s="379">
        <v>5</v>
      </c>
      <c r="F44" s="196">
        <f t="shared" si="18"/>
        <v>70</v>
      </c>
      <c r="G44" s="196">
        <v>6</v>
      </c>
      <c r="H44" s="196">
        <f t="shared" si="19"/>
        <v>62</v>
      </c>
      <c r="I44" s="196">
        <f t="shared" si="7"/>
        <v>26</v>
      </c>
      <c r="J44" s="205">
        <v>36</v>
      </c>
      <c r="K44" s="205"/>
      <c r="L44" s="384"/>
      <c r="M44" s="205">
        <v>2</v>
      </c>
      <c r="N44" s="205"/>
      <c r="O44" s="380"/>
      <c r="P44" s="205"/>
      <c r="Q44" s="201"/>
      <c r="R44" s="201"/>
      <c r="S44" s="205">
        <v>68</v>
      </c>
      <c r="T44" s="205"/>
      <c r="U44" s="253">
        <f t="shared" si="17"/>
        <v>68</v>
      </c>
    </row>
    <row r="45" spans="1:24" ht="9.75" customHeight="1" x14ac:dyDescent="0.2">
      <c r="A45" s="205" t="s">
        <v>161</v>
      </c>
      <c r="B45" s="104" t="s">
        <v>148</v>
      </c>
      <c r="C45" s="379"/>
      <c r="D45" s="379"/>
      <c r="E45" s="379">
        <v>4</v>
      </c>
      <c r="F45" s="196">
        <f t="shared" si="18"/>
        <v>52</v>
      </c>
      <c r="G45" s="196">
        <v>4</v>
      </c>
      <c r="H45" s="196">
        <f t="shared" si="19"/>
        <v>46</v>
      </c>
      <c r="I45" s="196">
        <f t="shared" si="7"/>
        <v>22</v>
      </c>
      <c r="J45" s="205">
        <v>24</v>
      </c>
      <c r="K45" s="205"/>
      <c r="L45" s="384"/>
      <c r="M45" s="205">
        <v>2</v>
      </c>
      <c r="N45" s="205"/>
      <c r="O45" s="380"/>
      <c r="P45" s="205"/>
      <c r="Q45" s="201"/>
      <c r="R45" s="201">
        <v>50</v>
      </c>
      <c r="S45" s="205"/>
      <c r="T45" s="205"/>
      <c r="U45" s="253">
        <f t="shared" si="17"/>
        <v>50</v>
      </c>
    </row>
    <row r="46" spans="1:24" ht="9.75" customHeight="1" x14ac:dyDescent="0.2">
      <c r="A46" s="205" t="s">
        <v>367</v>
      </c>
      <c r="B46" s="104" t="s">
        <v>150</v>
      </c>
      <c r="C46" s="379"/>
      <c r="D46" s="379"/>
      <c r="E46" s="379">
        <v>3</v>
      </c>
      <c r="F46" s="196">
        <f t="shared" si="18"/>
        <v>44</v>
      </c>
      <c r="G46" s="196">
        <v>4</v>
      </c>
      <c r="H46" s="196">
        <f t="shared" si="19"/>
        <v>38</v>
      </c>
      <c r="I46" s="196">
        <f t="shared" si="7"/>
        <v>30</v>
      </c>
      <c r="J46" s="205">
        <v>8</v>
      </c>
      <c r="K46" s="205"/>
      <c r="L46" s="384"/>
      <c r="M46" s="205">
        <v>2</v>
      </c>
      <c r="N46" s="205"/>
      <c r="O46" s="380"/>
      <c r="P46" s="205"/>
      <c r="Q46" s="201">
        <v>42</v>
      </c>
      <c r="R46" s="201"/>
      <c r="S46" s="205"/>
      <c r="T46" s="205"/>
      <c r="U46" s="253">
        <f t="shared" si="17"/>
        <v>42</v>
      </c>
    </row>
    <row r="47" spans="1:24" ht="9.75" customHeight="1" x14ac:dyDescent="0.2">
      <c r="A47" s="205" t="s">
        <v>368</v>
      </c>
      <c r="B47" s="104" t="s">
        <v>246</v>
      </c>
      <c r="C47" s="379"/>
      <c r="D47" s="379"/>
      <c r="E47" s="379">
        <v>5</v>
      </c>
      <c r="F47" s="196">
        <f t="shared" si="18"/>
        <v>42</v>
      </c>
      <c r="G47" s="196">
        <v>4</v>
      </c>
      <c r="H47" s="196">
        <f t="shared" si="19"/>
        <v>38</v>
      </c>
      <c r="I47" s="196">
        <f t="shared" si="7"/>
        <v>24</v>
      </c>
      <c r="J47" s="205">
        <v>14</v>
      </c>
      <c r="K47" s="205"/>
      <c r="L47" s="384"/>
      <c r="M47" s="205"/>
      <c r="N47" s="205"/>
      <c r="O47" s="380"/>
      <c r="P47" s="205"/>
      <c r="Q47" s="201"/>
      <c r="R47" s="201"/>
      <c r="S47" s="205">
        <v>42</v>
      </c>
      <c r="T47" s="205"/>
      <c r="U47" s="253">
        <f t="shared" si="17"/>
        <v>42</v>
      </c>
    </row>
    <row r="48" spans="1:24" ht="10.5" customHeight="1" x14ac:dyDescent="0.2">
      <c r="A48" s="205" t="s">
        <v>416</v>
      </c>
      <c r="B48" s="105" t="s">
        <v>369</v>
      </c>
      <c r="C48" s="379"/>
      <c r="D48" s="379" t="s">
        <v>389</v>
      </c>
      <c r="E48" s="379"/>
      <c r="F48" s="196">
        <f t="shared" si="18"/>
        <v>32</v>
      </c>
      <c r="G48" s="196">
        <v>2</v>
      </c>
      <c r="H48" s="196">
        <f t="shared" si="19"/>
        <v>30</v>
      </c>
      <c r="I48" s="196">
        <f t="shared" si="7"/>
        <v>24</v>
      </c>
      <c r="J48" s="205">
        <v>6</v>
      </c>
      <c r="K48" s="342"/>
      <c r="L48" s="337"/>
      <c r="M48" s="205"/>
      <c r="N48" s="205"/>
      <c r="O48" s="336"/>
      <c r="P48" s="205"/>
      <c r="Q48" s="201">
        <v>32</v>
      </c>
      <c r="R48" s="201"/>
      <c r="S48" s="200"/>
      <c r="T48" s="205"/>
      <c r="U48" s="253">
        <f t="shared" si="17"/>
        <v>32</v>
      </c>
    </row>
    <row r="49" spans="1:24" ht="10.5" customHeight="1" x14ac:dyDescent="0.2">
      <c r="A49" s="205" t="s">
        <v>495</v>
      </c>
      <c r="B49" s="105" t="s">
        <v>370</v>
      </c>
      <c r="C49" s="379"/>
      <c r="D49" s="379" t="s">
        <v>389</v>
      </c>
      <c r="E49" s="379"/>
      <c r="F49" s="196">
        <f t="shared" si="18"/>
        <v>32</v>
      </c>
      <c r="G49" s="196">
        <v>2</v>
      </c>
      <c r="H49" s="196">
        <f t="shared" si="19"/>
        <v>30</v>
      </c>
      <c r="I49" s="196">
        <f t="shared" si="7"/>
        <v>24</v>
      </c>
      <c r="J49" s="205">
        <v>6</v>
      </c>
      <c r="K49" s="342"/>
      <c r="L49" s="337"/>
      <c r="M49" s="205"/>
      <c r="N49" s="205"/>
      <c r="O49" s="336"/>
      <c r="P49" s="205"/>
      <c r="Q49" s="201">
        <v>32</v>
      </c>
      <c r="R49" s="201"/>
      <c r="S49" s="200"/>
      <c r="T49" s="205"/>
      <c r="U49" s="253">
        <f t="shared" si="17"/>
        <v>32</v>
      </c>
    </row>
    <row r="50" spans="1:24" ht="10.5" customHeight="1" x14ac:dyDescent="0.2">
      <c r="A50" s="205" t="s">
        <v>496</v>
      </c>
      <c r="B50" s="109" t="s">
        <v>497</v>
      </c>
      <c r="C50" s="379"/>
      <c r="D50" s="379">
        <v>6</v>
      </c>
      <c r="E50" s="379"/>
      <c r="F50" s="196">
        <f t="shared" si="18"/>
        <v>40</v>
      </c>
      <c r="G50" s="196">
        <f t="shared" ref="G50" si="21">ROUND(SUM(Q50:T50)*0.111,0)</f>
        <v>4</v>
      </c>
      <c r="H50" s="196">
        <f t="shared" si="19"/>
        <v>36</v>
      </c>
      <c r="I50" s="196">
        <f t="shared" si="7"/>
        <v>16</v>
      </c>
      <c r="J50" s="205">
        <v>20</v>
      </c>
      <c r="K50" s="342"/>
      <c r="L50" s="337"/>
      <c r="M50" s="205"/>
      <c r="N50" s="205"/>
      <c r="O50" s="336"/>
      <c r="P50" s="205"/>
      <c r="Q50" s="201"/>
      <c r="R50" s="383"/>
      <c r="S50" s="200"/>
      <c r="T50" s="205">
        <v>40</v>
      </c>
      <c r="U50" s="253">
        <f t="shared" si="17"/>
        <v>40</v>
      </c>
    </row>
    <row r="51" spans="1:24" s="254" customFormat="1" ht="10.5" customHeight="1" thickBot="1" x14ac:dyDescent="0.25">
      <c r="A51" s="290" t="s">
        <v>366</v>
      </c>
      <c r="B51" s="251" t="s">
        <v>142</v>
      </c>
      <c r="C51" s="291">
        <f>C52+C57+C62+C66+C72</f>
        <v>10</v>
      </c>
      <c r="D51" s="291">
        <f>D52+D57+D62+D66+D72</f>
        <v>0</v>
      </c>
      <c r="E51" s="291">
        <f>E52+E57+E62+E66+E72</f>
        <v>5</v>
      </c>
      <c r="F51" s="292">
        <f t="shared" ref="F51:T51" si="22">SUM(F52+F57+F72+F66+F62)</f>
        <v>1130</v>
      </c>
      <c r="G51" s="292">
        <f t="shared" si="22"/>
        <v>88</v>
      </c>
      <c r="H51" s="292">
        <f t="shared" si="22"/>
        <v>592</v>
      </c>
      <c r="I51" s="292">
        <f t="shared" si="22"/>
        <v>254</v>
      </c>
      <c r="J51" s="292">
        <f t="shared" si="22"/>
        <v>318</v>
      </c>
      <c r="K51" s="292">
        <f t="shared" si="22"/>
        <v>20</v>
      </c>
      <c r="L51" s="292">
        <f t="shared" si="22"/>
        <v>360</v>
      </c>
      <c r="M51" s="292">
        <f t="shared" si="22"/>
        <v>30</v>
      </c>
      <c r="N51" s="292">
        <f t="shared" si="22"/>
        <v>60</v>
      </c>
      <c r="O51" s="292">
        <f t="shared" si="22"/>
        <v>0</v>
      </c>
      <c r="P51" s="292">
        <f t="shared" si="22"/>
        <v>0</v>
      </c>
      <c r="Q51" s="292">
        <f t="shared" si="22"/>
        <v>80</v>
      </c>
      <c r="R51" s="292">
        <f t="shared" si="22"/>
        <v>416</v>
      </c>
      <c r="S51" s="292">
        <f t="shared" si="22"/>
        <v>246</v>
      </c>
      <c r="T51" s="292">
        <f t="shared" si="22"/>
        <v>298</v>
      </c>
      <c r="U51" s="253">
        <f t="shared" si="17"/>
        <v>1040</v>
      </c>
      <c r="V51" s="253"/>
      <c r="W51" s="253"/>
      <c r="X51" s="253"/>
    </row>
    <row r="52" spans="1:24" s="295" customFormat="1" ht="21" customHeight="1" thickBot="1" x14ac:dyDescent="0.25">
      <c r="A52" s="134" t="s">
        <v>165</v>
      </c>
      <c r="B52" s="135" t="s">
        <v>418</v>
      </c>
      <c r="C52" s="385">
        <v>2</v>
      </c>
      <c r="D52" s="385"/>
      <c r="E52" s="385">
        <v>1</v>
      </c>
      <c r="F52" s="294">
        <f>SUM(F53:F56)</f>
        <v>292</v>
      </c>
      <c r="G52" s="294">
        <f t="shared" ref="G52:T52" si="23">SUM(G53:G56)</f>
        <v>18</v>
      </c>
      <c r="H52" s="294">
        <f t="shared" si="23"/>
        <v>148</v>
      </c>
      <c r="I52" s="294">
        <f t="shared" si="23"/>
        <v>68</v>
      </c>
      <c r="J52" s="294">
        <f t="shared" si="23"/>
        <v>80</v>
      </c>
      <c r="K52" s="294">
        <f t="shared" si="23"/>
        <v>0</v>
      </c>
      <c r="L52" s="221">
        <f t="shared" si="23"/>
        <v>108</v>
      </c>
      <c r="M52" s="294">
        <f t="shared" si="23"/>
        <v>6</v>
      </c>
      <c r="N52" s="294">
        <f t="shared" si="23"/>
        <v>12</v>
      </c>
      <c r="O52" s="294">
        <f t="shared" si="23"/>
        <v>0</v>
      </c>
      <c r="P52" s="294">
        <f t="shared" si="23"/>
        <v>0</v>
      </c>
      <c r="Q52" s="294">
        <f t="shared" si="23"/>
        <v>80</v>
      </c>
      <c r="R52" s="294">
        <f t="shared" si="23"/>
        <v>194</v>
      </c>
      <c r="S52" s="294">
        <f t="shared" si="23"/>
        <v>0</v>
      </c>
      <c r="T52" s="294">
        <f t="shared" si="23"/>
        <v>0</v>
      </c>
      <c r="U52" s="253">
        <f t="shared" si="17"/>
        <v>274</v>
      </c>
      <c r="V52" s="253"/>
      <c r="W52" s="253"/>
      <c r="X52" s="253"/>
    </row>
    <row r="53" spans="1:24" ht="18" customHeight="1" x14ac:dyDescent="0.25">
      <c r="A53" s="149" t="s">
        <v>167</v>
      </c>
      <c r="B53" s="103" t="s">
        <v>419</v>
      </c>
      <c r="C53" s="386">
        <v>4</v>
      </c>
      <c r="D53" s="386"/>
      <c r="E53" s="386"/>
      <c r="F53" s="193">
        <f>SUM(Q53:T53)+M53+N53</f>
        <v>172</v>
      </c>
      <c r="G53" s="193">
        <f>ROUND(SUM(Q53:T53)*0.111,0)</f>
        <v>18</v>
      </c>
      <c r="H53" s="193">
        <f>SUM(Q53:T53)-G53</f>
        <v>148</v>
      </c>
      <c r="I53" s="193">
        <f t="shared" ref="I53:I63" si="24">H53-J53</f>
        <v>68</v>
      </c>
      <c r="J53" s="193">
        <v>80</v>
      </c>
      <c r="K53" s="257"/>
      <c r="L53" s="258"/>
      <c r="M53" s="193"/>
      <c r="N53" s="193">
        <v>6</v>
      </c>
      <c r="O53" s="297"/>
      <c r="P53" s="193"/>
      <c r="Q53" s="275">
        <v>80</v>
      </c>
      <c r="R53" s="275">
        <v>86</v>
      </c>
      <c r="S53" s="193"/>
      <c r="T53" s="193"/>
      <c r="U53" s="253">
        <f t="shared" si="17"/>
        <v>166</v>
      </c>
    </row>
    <row r="54" spans="1:24" ht="9.75" customHeight="1" x14ac:dyDescent="0.2">
      <c r="A54" s="107" t="s">
        <v>168</v>
      </c>
      <c r="B54" s="104" t="s">
        <v>88</v>
      </c>
      <c r="C54" s="299"/>
      <c r="D54" s="299"/>
      <c r="E54" s="299">
        <v>4</v>
      </c>
      <c r="F54" s="300">
        <f>SUM(Q54:T54)+M54+N54</f>
        <v>36</v>
      </c>
      <c r="G54" s="301"/>
      <c r="H54" s="301"/>
      <c r="I54" s="301"/>
      <c r="J54" s="301"/>
      <c r="K54" s="301"/>
      <c r="L54" s="263">
        <f>SUM(Q54:T54)</f>
        <v>36</v>
      </c>
      <c r="M54" s="302"/>
      <c r="N54" s="302"/>
      <c r="O54" s="302"/>
      <c r="P54" s="302"/>
      <c r="Q54" s="302"/>
      <c r="R54" s="302">
        <v>36</v>
      </c>
      <c r="S54" s="303"/>
      <c r="T54" s="303"/>
      <c r="U54" s="253">
        <f t="shared" si="17"/>
        <v>36</v>
      </c>
    </row>
    <row r="55" spans="1:24" ht="9.75" customHeight="1" x14ac:dyDescent="0.2">
      <c r="A55" s="106" t="s">
        <v>437</v>
      </c>
      <c r="B55" s="104" t="s">
        <v>89</v>
      </c>
      <c r="C55" s="387"/>
      <c r="D55" s="387"/>
      <c r="E55" s="387" t="s">
        <v>386</v>
      </c>
      <c r="F55" s="304">
        <f>SUM(Q55:T55)+M55+N55</f>
        <v>72</v>
      </c>
      <c r="G55" s="305"/>
      <c r="H55" s="305"/>
      <c r="I55" s="305"/>
      <c r="J55" s="306"/>
      <c r="K55" s="306"/>
      <c r="L55" s="307">
        <f>SUM(Q55:T55)</f>
        <v>72</v>
      </c>
      <c r="M55" s="388"/>
      <c r="N55" s="388"/>
      <c r="O55" s="388"/>
      <c r="P55" s="388"/>
      <c r="Q55" s="388"/>
      <c r="R55" s="308">
        <v>72</v>
      </c>
      <c r="S55" s="389"/>
      <c r="T55" s="309"/>
      <c r="U55" s="253">
        <f t="shared" si="17"/>
        <v>72</v>
      </c>
    </row>
    <row r="56" spans="1:24" s="312" customFormat="1" ht="9.75" customHeight="1" thickBot="1" x14ac:dyDescent="0.25">
      <c r="A56" s="169"/>
      <c r="B56" s="310" t="s">
        <v>473</v>
      </c>
      <c r="C56" s="169">
        <v>4</v>
      </c>
      <c r="D56" s="169"/>
      <c r="E56" s="169"/>
      <c r="F56" s="274">
        <f>SUM(Q56:T56)+M56+N56</f>
        <v>12</v>
      </c>
      <c r="G56" s="193">
        <f>ROUND(SUM(Q56:T56)*0.111,0)</f>
        <v>0</v>
      </c>
      <c r="H56" s="193"/>
      <c r="I56" s="193"/>
      <c r="J56" s="311"/>
      <c r="K56" s="311"/>
      <c r="L56" s="307"/>
      <c r="M56" s="390">
        <v>6</v>
      </c>
      <c r="N56" s="390">
        <v>6</v>
      </c>
      <c r="O56" s="390"/>
      <c r="P56" s="390"/>
      <c r="Q56" s="391"/>
      <c r="R56" s="284"/>
      <c r="S56" s="392"/>
      <c r="T56" s="283"/>
      <c r="U56" s="253">
        <f t="shared" si="17"/>
        <v>0</v>
      </c>
      <c r="V56" s="153"/>
      <c r="W56" s="153"/>
      <c r="X56" s="153"/>
    </row>
    <row r="57" spans="1:24" s="295" customFormat="1" ht="42" customHeight="1" thickBot="1" x14ac:dyDescent="0.25">
      <c r="A57" s="134" t="s">
        <v>172</v>
      </c>
      <c r="B57" s="135" t="s">
        <v>420</v>
      </c>
      <c r="C57" s="293">
        <v>2</v>
      </c>
      <c r="D57" s="293"/>
      <c r="E57" s="293">
        <v>1</v>
      </c>
      <c r="F57" s="294">
        <f t="shared" ref="F57:T57" si="25">SUM(F58:F61)</f>
        <v>240</v>
      </c>
      <c r="G57" s="294">
        <f t="shared" si="25"/>
        <v>16</v>
      </c>
      <c r="H57" s="294">
        <f t="shared" si="25"/>
        <v>134</v>
      </c>
      <c r="I57" s="294">
        <f t="shared" si="25"/>
        <v>68</v>
      </c>
      <c r="J57" s="294">
        <f t="shared" si="25"/>
        <v>66</v>
      </c>
      <c r="K57" s="294">
        <f t="shared" si="25"/>
        <v>0</v>
      </c>
      <c r="L57" s="221">
        <f t="shared" si="25"/>
        <v>72</v>
      </c>
      <c r="M57" s="294">
        <f t="shared" si="25"/>
        <v>6</v>
      </c>
      <c r="N57" s="294">
        <f t="shared" si="25"/>
        <v>12</v>
      </c>
      <c r="O57" s="294">
        <f t="shared" si="25"/>
        <v>0</v>
      </c>
      <c r="P57" s="294">
        <f t="shared" si="25"/>
        <v>0</v>
      </c>
      <c r="Q57" s="294">
        <f t="shared" si="25"/>
        <v>0</v>
      </c>
      <c r="R57" s="294">
        <f t="shared" si="25"/>
        <v>222</v>
      </c>
      <c r="S57" s="294">
        <f t="shared" si="25"/>
        <v>0</v>
      </c>
      <c r="T57" s="294">
        <f t="shared" si="25"/>
        <v>0</v>
      </c>
      <c r="U57" s="253">
        <f t="shared" si="17"/>
        <v>222</v>
      </c>
      <c r="V57" s="253"/>
      <c r="W57" s="253"/>
      <c r="X57" s="253"/>
    </row>
    <row r="58" spans="1:24" ht="20.25" customHeight="1" x14ac:dyDescent="0.25">
      <c r="A58" s="149" t="s">
        <v>173</v>
      </c>
      <c r="B58" s="103" t="s">
        <v>421</v>
      </c>
      <c r="C58" s="296" t="s">
        <v>386</v>
      </c>
      <c r="D58" s="296"/>
      <c r="E58" s="296"/>
      <c r="F58" s="193">
        <f>SUM(Q58:T58)+M58+N58</f>
        <v>100</v>
      </c>
      <c r="G58" s="193">
        <f>ROUND(SUM(Q58:T58)*0.111,0)</f>
        <v>10</v>
      </c>
      <c r="H58" s="193">
        <f>SUM(Q58:T58)-G58</f>
        <v>84</v>
      </c>
      <c r="I58" s="193">
        <f t="shared" si="24"/>
        <v>34</v>
      </c>
      <c r="J58" s="193">
        <v>50</v>
      </c>
      <c r="K58" s="257"/>
      <c r="L58" s="258"/>
      <c r="M58" s="193"/>
      <c r="N58" s="193">
        <v>6</v>
      </c>
      <c r="O58" s="298"/>
      <c r="P58" s="193"/>
      <c r="Q58" s="275"/>
      <c r="R58" s="313">
        <v>94</v>
      </c>
      <c r="T58" s="193"/>
      <c r="U58" s="253">
        <f t="shared" si="17"/>
        <v>94</v>
      </c>
    </row>
    <row r="59" spans="1:24" ht="21.75" customHeight="1" x14ac:dyDescent="0.25">
      <c r="A59" s="107" t="s">
        <v>174</v>
      </c>
      <c r="B59" s="104" t="s">
        <v>175</v>
      </c>
      <c r="C59" s="296" t="s">
        <v>386</v>
      </c>
      <c r="D59" s="296"/>
      <c r="E59" s="296"/>
      <c r="F59" s="193">
        <f>SUM(Q59:T59)+M59+N59</f>
        <v>56</v>
      </c>
      <c r="G59" s="193">
        <v>6</v>
      </c>
      <c r="H59" s="193">
        <f>SUM(Q59:T59)-G59</f>
        <v>50</v>
      </c>
      <c r="I59" s="193">
        <f t="shared" si="24"/>
        <v>34</v>
      </c>
      <c r="J59" s="193">
        <v>16</v>
      </c>
      <c r="K59" s="257"/>
      <c r="L59" s="258"/>
      <c r="M59" s="193"/>
      <c r="N59" s="193"/>
      <c r="O59" s="298"/>
      <c r="P59" s="193"/>
      <c r="Q59" s="275"/>
      <c r="R59" s="289">
        <v>56</v>
      </c>
      <c r="S59" s="203"/>
      <c r="T59" s="286"/>
      <c r="U59" s="253">
        <f t="shared" si="17"/>
        <v>56</v>
      </c>
    </row>
    <row r="60" spans="1:24" ht="10.5" customHeight="1" x14ac:dyDescent="0.2">
      <c r="A60" s="107" t="s">
        <v>69</v>
      </c>
      <c r="B60" s="104" t="s">
        <v>89</v>
      </c>
      <c r="C60" s="314"/>
      <c r="D60" s="314"/>
      <c r="E60" s="314" t="s">
        <v>386</v>
      </c>
      <c r="F60" s="304">
        <f>SUM(Q60:T60)+M60+N60</f>
        <v>72</v>
      </c>
      <c r="G60" s="304"/>
      <c r="H60" s="304"/>
      <c r="I60" s="304"/>
      <c r="J60" s="305"/>
      <c r="K60" s="305"/>
      <c r="L60" s="263">
        <v>72</v>
      </c>
      <c r="M60" s="308"/>
      <c r="N60" s="308"/>
      <c r="O60" s="308"/>
      <c r="P60" s="308"/>
      <c r="Q60" s="308"/>
      <c r="R60" s="308">
        <v>72</v>
      </c>
      <c r="S60" s="309"/>
      <c r="T60" s="309"/>
      <c r="U60" s="253">
        <f t="shared" si="17"/>
        <v>72</v>
      </c>
    </row>
    <row r="61" spans="1:24" s="312" customFormat="1" ht="9.75" customHeight="1" thickBot="1" x14ac:dyDescent="0.25">
      <c r="A61" s="169"/>
      <c r="B61" s="315" t="s">
        <v>473</v>
      </c>
      <c r="C61" s="316">
        <v>4</v>
      </c>
      <c r="D61" s="316"/>
      <c r="E61" s="316"/>
      <c r="F61" s="283">
        <f>SUM(Q61:T61)+M61+N61</f>
        <v>12</v>
      </c>
      <c r="G61" s="193">
        <f>ROUND(SUM(Q61:T61)*0.111,0)</f>
        <v>0</v>
      </c>
      <c r="H61" s="214"/>
      <c r="I61" s="214"/>
      <c r="J61" s="317"/>
      <c r="K61" s="317"/>
      <c r="L61" s="318"/>
      <c r="M61" s="283">
        <v>6</v>
      </c>
      <c r="N61" s="283">
        <v>6</v>
      </c>
      <c r="O61" s="283"/>
      <c r="P61" s="283"/>
      <c r="Q61" s="284"/>
      <c r="R61" s="284"/>
      <c r="S61" s="283"/>
      <c r="T61" s="283"/>
      <c r="U61" s="253">
        <f t="shared" si="17"/>
        <v>0</v>
      </c>
      <c r="V61" s="153"/>
      <c r="W61" s="153"/>
      <c r="X61" s="153"/>
    </row>
    <row r="62" spans="1:24" ht="19.5" customHeight="1" thickBot="1" x14ac:dyDescent="0.25">
      <c r="A62" s="134" t="s">
        <v>176</v>
      </c>
      <c r="B62" s="135" t="s">
        <v>177</v>
      </c>
      <c r="C62" s="293">
        <v>2</v>
      </c>
      <c r="D62" s="293"/>
      <c r="E62" s="293">
        <v>1</v>
      </c>
      <c r="F62" s="294">
        <f t="shared" ref="F62:T62" si="26">SUM(F63:F65)</f>
        <v>172</v>
      </c>
      <c r="G62" s="294">
        <f t="shared" si="26"/>
        <v>13</v>
      </c>
      <c r="H62" s="294">
        <f t="shared" si="26"/>
        <v>105</v>
      </c>
      <c r="I62" s="294">
        <f t="shared" si="26"/>
        <v>71</v>
      </c>
      <c r="J62" s="294">
        <f t="shared" si="26"/>
        <v>34</v>
      </c>
      <c r="K62" s="294">
        <f t="shared" si="26"/>
        <v>0</v>
      </c>
      <c r="L62" s="221">
        <f t="shared" si="26"/>
        <v>36</v>
      </c>
      <c r="M62" s="294">
        <f t="shared" si="26"/>
        <v>6</v>
      </c>
      <c r="N62" s="294">
        <f t="shared" si="26"/>
        <v>12</v>
      </c>
      <c r="O62" s="294">
        <f t="shared" si="26"/>
        <v>0</v>
      </c>
      <c r="P62" s="294">
        <f t="shared" si="26"/>
        <v>0</v>
      </c>
      <c r="Q62" s="294">
        <f t="shared" si="26"/>
        <v>0</v>
      </c>
      <c r="R62" s="294">
        <f t="shared" si="26"/>
        <v>0</v>
      </c>
      <c r="S62" s="294">
        <f t="shared" si="26"/>
        <v>154</v>
      </c>
      <c r="T62" s="294">
        <f t="shared" si="26"/>
        <v>0</v>
      </c>
      <c r="U62" s="253">
        <f t="shared" si="17"/>
        <v>154</v>
      </c>
    </row>
    <row r="63" spans="1:24" ht="19.5" customHeight="1" x14ac:dyDescent="0.25">
      <c r="A63" s="106" t="s">
        <v>178</v>
      </c>
      <c r="B63" s="103" t="s">
        <v>179</v>
      </c>
      <c r="C63" s="296">
        <v>5</v>
      </c>
      <c r="D63" s="296"/>
      <c r="E63" s="296"/>
      <c r="F63" s="193">
        <f>SUM(Q63:T63)+M63+N63</f>
        <v>124</v>
      </c>
      <c r="G63" s="193">
        <f>ROUND(SUM(Q63:T63)*0.111,0)</f>
        <v>13</v>
      </c>
      <c r="H63" s="193">
        <f>SUM(Q63:T63)-G63</f>
        <v>105</v>
      </c>
      <c r="I63" s="193">
        <f t="shared" si="24"/>
        <v>71</v>
      </c>
      <c r="J63" s="193">
        <v>34</v>
      </c>
      <c r="K63" s="257"/>
      <c r="L63" s="258"/>
      <c r="M63" s="193"/>
      <c r="N63" s="193">
        <v>6</v>
      </c>
      <c r="O63" s="298"/>
      <c r="P63" s="193"/>
      <c r="Q63" s="275"/>
      <c r="R63" s="275"/>
      <c r="S63" s="196">
        <v>118</v>
      </c>
      <c r="T63" s="196"/>
      <c r="U63" s="253">
        <f t="shared" si="17"/>
        <v>118</v>
      </c>
    </row>
    <row r="64" spans="1:24" ht="10.5" customHeight="1" x14ac:dyDescent="0.2">
      <c r="A64" s="107" t="s">
        <v>180</v>
      </c>
      <c r="B64" s="104" t="s">
        <v>89</v>
      </c>
      <c r="C64" s="314"/>
      <c r="D64" s="314"/>
      <c r="E64" s="314">
        <v>5</v>
      </c>
      <c r="F64" s="304">
        <f>SUM(Q64:T64)+M64+N64</f>
        <v>36</v>
      </c>
      <c r="G64" s="304"/>
      <c r="H64" s="304"/>
      <c r="I64" s="304"/>
      <c r="J64" s="305"/>
      <c r="K64" s="305"/>
      <c r="L64" s="263">
        <f>SUM(P64:T64)</f>
        <v>36</v>
      </c>
      <c r="M64" s="308"/>
      <c r="N64" s="308"/>
      <c r="O64" s="308"/>
      <c r="P64" s="308"/>
      <c r="Q64" s="319"/>
      <c r="R64" s="319"/>
      <c r="S64" s="319">
        <v>36</v>
      </c>
      <c r="T64" s="319"/>
      <c r="U64" s="253">
        <f t="shared" si="17"/>
        <v>36</v>
      </c>
    </row>
    <row r="65" spans="1:24" s="312" customFormat="1" ht="10.5" customHeight="1" thickBot="1" x14ac:dyDescent="0.25">
      <c r="A65" s="320"/>
      <c r="B65" s="310" t="s">
        <v>473</v>
      </c>
      <c r="C65" s="316">
        <v>5</v>
      </c>
      <c r="D65" s="316"/>
      <c r="E65" s="316"/>
      <c r="F65" s="214">
        <f>SUM(Q65:T65)+M65+N65</f>
        <v>12</v>
      </c>
      <c r="G65" s="193">
        <f>ROUND(SUM(Q65:T65)*0.111,0)</f>
        <v>0</v>
      </c>
      <c r="H65" s="214"/>
      <c r="I65" s="214"/>
      <c r="J65" s="317"/>
      <c r="K65" s="317"/>
      <c r="L65" s="318"/>
      <c r="M65" s="283">
        <v>6</v>
      </c>
      <c r="N65" s="283">
        <v>6</v>
      </c>
      <c r="O65" s="283"/>
      <c r="P65" s="283"/>
      <c r="Q65" s="321"/>
      <c r="R65" s="322"/>
      <c r="S65" s="323"/>
      <c r="T65" s="323"/>
      <c r="U65" s="253">
        <f t="shared" si="17"/>
        <v>0</v>
      </c>
    </row>
    <row r="66" spans="1:24" ht="19.5" customHeight="1" thickBot="1" x14ac:dyDescent="0.25">
      <c r="A66" s="134" t="s">
        <v>181</v>
      </c>
      <c r="B66" s="135" t="s">
        <v>182</v>
      </c>
      <c r="C66" s="293">
        <v>3</v>
      </c>
      <c r="D66" s="293">
        <v>0</v>
      </c>
      <c r="E66" s="293">
        <v>1</v>
      </c>
      <c r="F66" s="294">
        <f t="shared" ref="F66:T66" si="27">SUM(F67:F71)</f>
        <v>312</v>
      </c>
      <c r="G66" s="294">
        <f t="shared" si="27"/>
        <v>30</v>
      </c>
      <c r="H66" s="294">
        <f t="shared" si="27"/>
        <v>150</v>
      </c>
      <c r="I66" s="294">
        <f t="shared" si="27"/>
        <v>40</v>
      </c>
      <c r="J66" s="294">
        <f t="shared" si="27"/>
        <v>90</v>
      </c>
      <c r="K66" s="294">
        <f t="shared" si="27"/>
        <v>20</v>
      </c>
      <c r="L66" s="221">
        <f t="shared" si="27"/>
        <v>108</v>
      </c>
      <c r="M66" s="294">
        <f t="shared" si="27"/>
        <v>6</v>
      </c>
      <c r="N66" s="294">
        <f t="shared" si="27"/>
        <v>18</v>
      </c>
      <c r="O66" s="294">
        <f t="shared" si="27"/>
        <v>0</v>
      </c>
      <c r="P66" s="294">
        <f t="shared" si="27"/>
        <v>0</v>
      </c>
      <c r="Q66" s="294">
        <f t="shared" si="27"/>
        <v>0</v>
      </c>
      <c r="R66" s="294">
        <f t="shared" si="27"/>
        <v>0</v>
      </c>
      <c r="S66" s="294">
        <f t="shared" si="27"/>
        <v>92</v>
      </c>
      <c r="T66" s="294">
        <f t="shared" si="27"/>
        <v>196</v>
      </c>
      <c r="U66" s="253">
        <f t="shared" si="17"/>
        <v>288</v>
      </c>
    </row>
    <row r="67" spans="1:24" ht="10.5" customHeight="1" x14ac:dyDescent="0.2">
      <c r="A67" s="149" t="s">
        <v>183</v>
      </c>
      <c r="B67" s="108" t="s">
        <v>184</v>
      </c>
      <c r="C67" s="393">
        <v>5</v>
      </c>
      <c r="D67" s="393"/>
      <c r="E67" s="393"/>
      <c r="F67" s="394">
        <f>SUM(Q67:T67)+M67+N67</f>
        <v>98</v>
      </c>
      <c r="G67" s="395">
        <v>24</v>
      </c>
      <c r="H67" s="394">
        <f>SUM(Q67:T67)-G67</f>
        <v>68</v>
      </c>
      <c r="I67" s="394">
        <f t="shared" ref="I67:I73" si="28">H67-J67</f>
        <v>22</v>
      </c>
      <c r="J67" s="394">
        <v>46</v>
      </c>
      <c r="K67" s="396"/>
      <c r="L67" s="397"/>
      <c r="M67" s="395"/>
      <c r="N67" s="395">
        <v>6</v>
      </c>
      <c r="O67" s="398"/>
      <c r="P67" s="395"/>
      <c r="Q67" s="399"/>
      <c r="R67" s="399"/>
      <c r="S67" s="395">
        <v>92</v>
      </c>
      <c r="T67" s="395"/>
      <c r="U67" s="253">
        <f t="shared" si="17"/>
        <v>92</v>
      </c>
    </row>
    <row r="68" spans="1:24" ht="10.5" customHeight="1" x14ac:dyDescent="0.2">
      <c r="A68" s="107" t="s">
        <v>185</v>
      </c>
      <c r="B68" s="104" t="s">
        <v>186</v>
      </c>
      <c r="C68" s="400">
        <v>6</v>
      </c>
      <c r="D68" s="400"/>
      <c r="E68" s="400"/>
      <c r="F68" s="401">
        <f>SUM(Q68:T68)+M68+N68</f>
        <v>94</v>
      </c>
      <c r="G68" s="395">
        <v>6</v>
      </c>
      <c r="H68" s="401">
        <f>SUM(Q68:T68)-G68</f>
        <v>82</v>
      </c>
      <c r="I68" s="401">
        <f>H68-J68-K68</f>
        <v>18</v>
      </c>
      <c r="J68" s="401">
        <v>44</v>
      </c>
      <c r="K68" s="396">
        <v>20</v>
      </c>
      <c r="L68" s="397"/>
      <c r="M68" s="395"/>
      <c r="N68" s="395">
        <v>6</v>
      </c>
      <c r="O68" s="398"/>
      <c r="P68" s="395"/>
      <c r="Q68" s="399"/>
      <c r="R68" s="399"/>
      <c r="S68" s="395"/>
      <c r="T68" s="401">
        <v>88</v>
      </c>
      <c r="U68" s="253">
        <f t="shared" si="17"/>
        <v>88</v>
      </c>
    </row>
    <row r="69" spans="1:24" ht="10.5" customHeight="1" x14ac:dyDescent="0.2">
      <c r="A69" s="107" t="s">
        <v>187</v>
      </c>
      <c r="B69" s="104" t="s">
        <v>89</v>
      </c>
      <c r="C69" s="455"/>
      <c r="D69" s="455"/>
      <c r="E69" s="455" t="s">
        <v>475</v>
      </c>
      <c r="F69" s="456">
        <f>SUM(Q69:T69)+M69+N69</f>
        <v>72</v>
      </c>
      <c r="G69" s="456"/>
      <c r="H69" s="456"/>
      <c r="I69" s="456"/>
      <c r="J69" s="457"/>
      <c r="K69" s="457"/>
      <c r="L69" s="457">
        <f>SUM(P69:T69)</f>
        <v>72</v>
      </c>
      <c r="M69" s="458"/>
      <c r="N69" s="458"/>
      <c r="O69" s="458"/>
      <c r="P69" s="458"/>
      <c r="Q69" s="459"/>
      <c r="R69" s="460"/>
      <c r="S69" s="460"/>
      <c r="T69" s="460">
        <v>72</v>
      </c>
      <c r="U69" s="253">
        <f t="shared" si="17"/>
        <v>72</v>
      </c>
    </row>
    <row r="70" spans="1:24" ht="10.5" customHeight="1" x14ac:dyDescent="0.2">
      <c r="A70" s="107" t="s">
        <v>356</v>
      </c>
      <c r="B70" s="104" t="s">
        <v>89</v>
      </c>
      <c r="C70" s="403"/>
      <c r="D70" s="403"/>
      <c r="E70" s="403" t="s">
        <v>475</v>
      </c>
      <c r="F70" s="404">
        <f>SUM(Q70:T70)+M70+N70</f>
        <v>36</v>
      </c>
      <c r="G70" s="404"/>
      <c r="H70" s="404"/>
      <c r="I70" s="404"/>
      <c r="J70" s="405"/>
      <c r="K70" s="405"/>
      <c r="L70" s="402">
        <f>SUM(P70:T70)</f>
        <v>36</v>
      </c>
      <c r="M70" s="403"/>
      <c r="N70" s="403"/>
      <c r="O70" s="403"/>
      <c r="P70" s="403"/>
      <c r="Q70" s="406"/>
      <c r="R70" s="406"/>
      <c r="S70" s="406"/>
      <c r="T70" s="406">
        <v>36</v>
      </c>
      <c r="U70" s="253">
        <f t="shared" si="17"/>
        <v>36</v>
      </c>
    </row>
    <row r="71" spans="1:24" s="312" customFormat="1" ht="10.5" customHeight="1" thickBot="1" x14ac:dyDescent="0.25">
      <c r="A71" s="320"/>
      <c r="B71" s="310" t="s">
        <v>473</v>
      </c>
      <c r="C71" s="407">
        <v>6</v>
      </c>
      <c r="D71" s="407"/>
      <c r="E71" s="407"/>
      <c r="F71" s="394">
        <f>SUM(Q71:T71)+M71+N71</f>
        <v>12</v>
      </c>
      <c r="G71" s="395">
        <f>ROUND(SUM(Q71:T71)*0.111,0)</f>
        <v>0</v>
      </c>
      <c r="H71" s="394"/>
      <c r="I71" s="394"/>
      <c r="J71" s="408"/>
      <c r="K71" s="408"/>
      <c r="L71" s="409"/>
      <c r="M71" s="407">
        <v>6</v>
      </c>
      <c r="N71" s="407">
        <v>6</v>
      </c>
      <c r="O71" s="407"/>
      <c r="P71" s="407"/>
      <c r="Q71" s="410"/>
      <c r="R71" s="411"/>
      <c r="S71" s="412"/>
      <c r="T71" s="412"/>
      <c r="U71" s="253">
        <f t="shared" si="17"/>
        <v>0</v>
      </c>
    </row>
    <row r="72" spans="1:24" s="295" customFormat="1" ht="19.5" customHeight="1" thickBot="1" x14ac:dyDescent="0.25">
      <c r="A72" s="134" t="s">
        <v>188</v>
      </c>
      <c r="B72" s="135" t="s">
        <v>189</v>
      </c>
      <c r="C72" s="293">
        <v>1</v>
      </c>
      <c r="D72" s="293">
        <v>0</v>
      </c>
      <c r="E72" s="293">
        <v>1</v>
      </c>
      <c r="F72" s="294">
        <f>SUM(F73:F75)</f>
        <v>114</v>
      </c>
      <c r="G72" s="294">
        <f t="shared" ref="G72:L72" si="29">SUM(G73:G74)</f>
        <v>11</v>
      </c>
      <c r="H72" s="294">
        <f t="shared" si="29"/>
        <v>55</v>
      </c>
      <c r="I72" s="294">
        <f t="shared" si="29"/>
        <v>7</v>
      </c>
      <c r="J72" s="294">
        <f t="shared" si="29"/>
        <v>48</v>
      </c>
      <c r="K72" s="294">
        <f t="shared" si="29"/>
        <v>0</v>
      </c>
      <c r="L72" s="221">
        <f t="shared" si="29"/>
        <v>36</v>
      </c>
      <c r="M72" s="294">
        <f>SUM(M73:M75)</f>
        <v>6</v>
      </c>
      <c r="N72" s="294">
        <f t="shared" ref="N72:T72" si="30">SUM(N73:N75)</f>
        <v>6</v>
      </c>
      <c r="O72" s="294">
        <f t="shared" si="30"/>
        <v>0</v>
      </c>
      <c r="P72" s="294">
        <f t="shared" si="30"/>
        <v>0</v>
      </c>
      <c r="Q72" s="294">
        <f t="shared" si="30"/>
        <v>0</v>
      </c>
      <c r="R72" s="294">
        <f t="shared" si="30"/>
        <v>0</v>
      </c>
      <c r="S72" s="294">
        <f t="shared" si="30"/>
        <v>0</v>
      </c>
      <c r="T72" s="294">
        <f t="shared" si="30"/>
        <v>102</v>
      </c>
      <c r="U72" s="253">
        <f t="shared" si="17"/>
        <v>102</v>
      </c>
      <c r="V72" s="253"/>
      <c r="W72" s="253"/>
      <c r="X72" s="253"/>
    </row>
    <row r="73" spans="1:24" ht="9.75" customHeight="1" x14ac:dyDescent="0.2">
      <c r="A73" s="106"/>
      <c r="B73" s="103" t="s">
        <v>498</v>
      </c>
      <c r="C73" s="296"/>
      <c r="D73" s="296"/>
      <c r="E73" s="296">
        <v>6</v>
      </c>
      <c r="F73" s="193">
        <f>SUM(Q73:T73)+SUM(L73:N73)</f>
        <v>66</v>
      </c>
      <c r="G73" s="193">
        <f>ROUND((SUM(Q73:T73))*0.167,0)</f>
        <v>11</v>
      </c>
      <c r="H73" s="193">
        <f t="shared" ref="H73" si="31">F73-G73-SUM(L73:N73)</f>
        <v>55</v>
      </c>
      <c r="I73" s="193">
        <f t="shared" si="28"/>
        <v>7</v>
      </c>
      <c r="J73" s="193">
        <v>48</v>
      </c>
      <c r="K73" s="193"/>
      <c r="L73" s="194"/>
      <c r="M73" s="193"/>
      <c r="N73" s="193"/>
      <c r="O73" s="274"/>
      <c r="P73" s="193"/>
      <c r="Q73" s="275"/>
      <c r="R73" s="276"/>
      <c r="S73" s="224"/>
      <c r="T73" s="224">
        <v>66</v>
      </c>
      <c r="U73" s="253">
        <f t="shared" si="17"/>
        <v>66</v>
      </c>
    </row>
    <row r="74" spans="1:24" ht="10.5" customHeight="1" x14ac:dyDescent="0.2">
      <c r="A74" s="324" t="s">
        <v>476</v>
      </c>
      <c r="B74" s="325" t="s">
        <v>474</v>
      </c>
      <c r="C74" s="314"/>
      <c r="D74" s="314"/>
      <c r="E74" s="314" t="s">
        <v>475</v>
      </c>
      <c r="F74" s="304">
        <f>SUM(Q74:T74)</f>
        <v>36</v>
      </c>
      <c r="G74" s="304"/>
      <c r="H74" s="304"/>
      <c r="I74" s="304"/>
      <c r="J74" s="304"/>
      <c r="K74" s="304"/>
      <c r="L74" s="194">
        <f>SUM(Q74:T74)</f>
        <v>36</v>
      </c>
      <c r="M74" s="308"/>
      <c r="N74" s="308"/>
      <c r="O74" s="308"/>
      <c r="P74" s="308"/>
      <c r="Q74" s="308"/>
      <c r="R74" s="308"/>
      <c r="S74" s="309"/>
      <c r="T74" s="309">
        <v>36</v>
      </c>
      <c r="U74" s="253">
        <f t="shared" si="17"/>
        <v>36</v>
      </c>
    </row>
    <row r="75" spans="1:24" ht="10.5" customHeight="1" x14ac:dyDescent="0.2">
      <c r="A75" s="380"/>
      <c r="B75" s="287" t="s">
        <v>473</v>
      </c>
      <c r="C75" s="419">
        <v>6</v>
      </c>
      <c r="D75" s="419"/>
      <c r="E75" s="419"/>
      <c r="F75" s="401">
        <f>SUM(Q75:T75)+M75+N75</f>
        <v>12</v>
      </c>
      <c r="G75" s="401">
        <f>ROUND(SUM(Q75:T75)*0.111,0)</f>
        <v>0</v>
      </c>
      <c r="H75" s="401"/>
      <c r="I75" s="401"/>
      <c r="J75" s="420"/>
      <c r="K75" s="420"/>
      <c r="L75" s="402"/>
      <c r="M75" s="419">
        <v>6</v>
      </c>
      <c r="N75" s="419">
        <v>6</v>
      </c>
      <c r="O75" s="419"/>
      <c r="P75" s="419"/>
      <c r="Q75" s="421"/>
      <c r="R75" s="421"/>
      <c r="S75" s="422"/>
      <c r="T75" s="422"/>
      <c r="U75" s="253">
        <f t="shared" si="17"/>
        <v>0</v>
      </c>
    </row>
    <row r="76" spans="1:24" s="327" customFormat="1" ht="11.25" customHeight="1" thickBot="1" x14ac:dyDescent="0.25">
      <c r="A76" s="413"/>
      <c r="B76" s="414" t="s">
        <v>477</v>
      </c>
      <c r="C76" s="415">
        <f t="shared" ref="C76:H76" si="32">C35+C51+C32+C26+C8</f>
        <v>17</v>
      </c>
      <c r="D76" s="415">
        <f t="shared" si="32"/>
        <v>5</v>
      </c>
      <c r="E76" s="415">
        <f t="shared" si="32"/>
        <v>25</v>
      </c>
      <c r="F76" s="415">
        <f t="shared" si="32"/>
        <v>4104</v>
      </c>
      <c r="G76" s="415">
        <f t="shared" si="32"/>
        <v>180</v>
      </c>
      <c r="H76" s="415">
        <f t="shared" si="32"/>
        <v>3346</v>
      </c>
      <c r="I76" s="415"/>
      <c r="J76" s="415"/>
      <c r="K76" s="415"/>
      <c r="L76" s="416">
        <f>L35+L51+L32+L26+L8</f>
        <v>360</v>
      </c>
      <c r="M76" s="415">
        <f>M35+M51+M32+M26+M8</f>
        <v>116</v>
      </c>
      <c r="N76" s="415">
        <f>N35+N51+N32+N26+N8</f>
        <v>100</v>
      </c>
      <c r="O76" s="417">
        <f t="shared" ref="O76:T76" si="33">O81</f>
        <v>612</v>
      </c>
      <c r="P76" s="417">
        <f t="shared" si="33"/>
        <v>792</v>
      </c>
      <c r="Q76" s="418">
        <f t="shared" si="33"/>
        <v>612</v>
      </c>
      <c r="R76" s="418">
        <f>R81</f>
        <v>648</v>
      </c>
      <c r="S76" s="417">
        <f t="shared" si="33"/>
        <v>540</v>
      </c>
      <c r="T76" s="417">
        <f t="shared" si="33"/>
        <v>324</v>
      </c>
      <c r="U76" s="326">
        <f>SUM(O76:T76)</f>
        <v>3528</v>
      </c>
      <c r="V76" s="326"/>
      <c r="W76" s="326"/>
      <c r="X76" s="326"/>
    </row>
    <row r="77" spans="1:24" s="334" customFormat="1" ht="13.9" customHeight="1" x14ac:dyDescent="0.2">
      <c r="A77" s="328" t="s">
        <v>478</v>
      </c>
      <c r="B77" s="329" t="s">
        <v>479</v>
      </c>
      <c r="C77" s="330"/>
      <c r="D77" s="330"/>
      <c r="E77" s="330"/>
      <c r="F77" s="331"/>
      <c r="G77" s="331"/>
      <c r="H77" s="331"/>
      <c r="I77" s="331"/>
      <c r="J77" s="331"/>
      <c r="K77" s="331"/>
      <c r="L77" s="332"/>
      <c r="M77" s="331"/>
      <c r="N77" s="331"/>
      <c r="O77" s="331"/>
      <c r="P77" s="331"/>
      <c r="Q77" s="333"/>
      <c r="R77" s="333"/>
      <c r="S77" s="331"/>
      <c r="T77" s="331"/>
      <c r="U77" s="326"/>
      <c r="V77" s="326"/>
      <c r="W77" s="326"/>
      <c r="X77" s="326"/>
    </row>
    <row r="78" spans="1:24" s="334" customFormat="1" ht="13.9" customHeight="1" x14ac:dyDescent="0.2">
      <c r="A78" s="328" t="s">
        <v>480</v>
      </c>
      <c r="B78" s="335" t="s">
        <v>481</v>
      </c>
      <c r="C78" s="330"/>
      <c r="D78" s="330"/>
      <c r="E78" s="330"/>
      <c r="F78" s="336"/>
      <c r="G78" s="336"/>
      <c r="H78" s="336"/>
      <c r="I78" s="336"/>
      <c r="J78" s="336"/>
      <c r="K78" s="336"/>
      <c r="L78" s="337"/>
      <c r="M78" s="336"/>
      <c r="N78" s="336"/>
      <c r="O78" s="336"/>
      <c r="P78" s="336"/>
      <c r="Q78" s="338"/>
      <c r="R78" s="338"/>
      <c r="S78" s="336"/>
      <c r="T78" s="336"/>
      <c r="U78" s="326"/>
      <c r="V78" s="326"/>
      <c r="W78" s="326"/>
      <c r="X78" s="326"/>
    </row>
    <row r="79" spans="1:24" s="343" customFormat="1" ht="10.5" x14ac:dyDescent="0.15">
      <c r="A79" s="339" t="s">
        <v>358</v>
      </c>
      <c r="B79" s="340" t="s">
        <v>191</v>
      </c>
      <c r="C79" s="341"/>
      <c r="D79" s="341"/>
      <c r="E79" s="341"/>
      <c r="F79" s="342">
        <v>144</v>
      </c>
      <c r="G79" s="342"/>
      <c r="H79" s="342"/>
      <c r="I79" s="342"/>
      <c r="J79" s="342"/>
      <c r="K79" s="342"/>
      <c r="L79" s="337"/>
      <c r="M79" s="342" t="s">
        <v>482</v>
      </c>
      <c r="N79" s="342"/>
      <c r="O79" s="342">
        <f t="shared" ref="O79:T79" si="34">O81/O80</f>
        <v>36</v>
      </c>
      <c r="P79" s="342">
        <f t="shared" si="34"/>
        <v>36</v>
      </c>
      <c r="Q79" s="338">
        <f t="shared" si="34"/>
        <v>36</v>
      </c>
      <c r="R79" s="338">
        <f t="shared" si="34"/>
        <v>36</v>
      </c>
      <c r="S79" s="342">
        <f t="shared" si="34"/>
        <v>36</v>
      </c>
      <c r="T79" s="342">
        <f t="shared" si="34"/>
        <v>36</v>
      </c>
      <c r="U79" s="326"/>
      <c r="V79" s="326"/>
      <c r="W79" s="326"/>
      <c r="X79" s="326"/>
    </row>
    <row r="80" spans="1:24" s="343" customFormat="1" ht="13.5" customHeight="1" thickBot="1" x14ac:dyDescent="0.25">
      <c r="A80" s="344" t="s">
        <v>359</v>
      </c>
      <c r="B80" s="345" t="s">
        <v>91</v>
      </c>
      <c r="C80" s="346"/>
      <c r="D80" s="346"/>
      <c r="E80" s="346"/>
      <c r="F80" s="347">
        <v>216</v>
      </c>
      <c r="G80" s="507" t="s">
        <v>483</v>
      </c>
      <c r="H80" s="508"/>
      <c r="I80" s="508"/>
      <c r="J80" s="508"/>
      <c r="K80" s="508"/>
      <c r="L80" s="508"/>
      <c r="M80" s="508"/>
      <c r="N80" s="509"/>
      <c r="O80" s="348">
        <v>17</v>
      </c>
      <c r="P80" s="348">
        <v>22</v>
      </c>
      <c r="Q80" s="348">
        <v>17</v>
      </c>
      <c r="R80" s="348">
        <v>18</v>
      </c>
      <c r="S80" s="348">
        <v>15</v>
      </c>
      <c r="T80" s="348">
        <v>9</v>
      </c>
      <c r="U80" s="326">
        <f>SUM(Q80:T80)</f>
        <v>59</v>
      </c>
      <c r="V80" s="326" t="s">
        <v>259</v>
      </c>
      <c r="W80" s="326">
        <f>U80*36</f>
        <v>2124</v>
      </c>
      <c r="X80" s="326" t="s">
        <v>169</v>
      </c>
    </row>
    <row r="81" spans="1:26" s="343" customFormat="1" ht="18" customHeight="1" thickBot="1" x14ac:dyDescent="0.25">
      <c r="A81" s="349"/>
      <c r="B81" s="350" t="s">
        <v>98</v>
      </c>
      <c r="C81" s="351"/>
      <c r="D81" s="351"/>
      <c r="E81" s="351"/>
      <c r="F81" s="352">
        <f>SUM(F76:F80)</f>
        <v>4464</v>
      </c>
      <c r="G81" s="510" t="s">
        <v>98</v>
      </c>
      <c r="H81" s="513" t="s">
        <v>360</v>
      </c>
      <c r="I81" s="513"/>
      <c r="J81" s="513"/>
      <c r="K81" s="513"/>
      <c r="L81" s="513"/>
      <c r="M81" s="513"/>
      <c r="N81" s="513"/>
      <c r="O81" s="342">
        <f>O8</f>
        <v>612</v>
      </c>
      <c r="P81" s="342">
        <f>P8</f>
        <v>792</v>
      </c>
      <c r="Q81" s="338">
        <f>+Q73+SUM(Q63:Q63)+SUM(Q58:Q59)+SUM(Q53:Q53)+Q35+Q32+Q26+SUM(Q67:Q68)</f>
        <v>612</v>
      </c>
      <c r="R81" s="338">
        <f>+R73+SUM(R63:R63)+SUM(R58:R59)+SUM(R53:R53)+R35+R32+R26+SUM(R67:R68)</f>
        <v>648</v>
      </c>
      <c r="S81" s="338">
        <f>+S73+SUM(S63:S63)+SUM(S58:S59)+SUM(S53:S53)+S35+S32+S26+SUM(S67:S68)</f>
        <v>540</v>
      </c>
      <c r="T81" s="338">
        <f>+T73+SUM(T63:T63)+SUM(T58:T59)+SUM(T53:T53)+T35+T32+T26+SUM(T67:T68)</f>
        <v>324</v>
      </c>
      <c r="U81" s="343">
        <f>SUM(O81:T81)</f>
        <v>3528</v>
      </c>
      <c r="V81" s="326">
        <f>SUM(Q81:T81)</f>
        <v>2124</v>
      </c>
      <c r="W81" s="326"/>
      <c r="X81" s="326"/>
    </row>
    <row r="82" spans="1:26" s="343" customFormat="1" ht="11.25" customHeight="1" x14ac:dyDescent="0.2">
      <c r="A82" s="353"/>
      <c r="B82" s="354"/>
      <c r="C82" s="355"/>
      <c r="D82" s="355"/>
      <c r="E82" s="355"/>
      <c r="F82" s="355"/>
      <c r="G82" s="511"/>
      <c r="H82" s="513" t="s">
        <v>484</v>
      </c>
      <c r="I82" s="513"/>
      <c r="J82" s="513"/>
      <c r="K82" s="513"/>
      <c r="L82" s="513"/>
      <c r="M82" s="513"/>
      <c r="N82" s="513"/>
      <c r="O82" s="336"/>
      <c r="P82" s="336"/>
      <c r="Q82" s="337">
        <f t="shared" ref="Q82:S82" si="35">Q54</f>
        <v>0</v>
      </c>
      <c r="R82" s="337">
        <f t="shared" si="35"/>
        <v>36</v>
      </c>
      <c r="S82" s="337">
        <f t="shared" si="35"/>
        <v>0</v>
      </c>
      <c r="T82" s="337">
        <f>T54</f>
        <v>0</v>
      </c>
      <c r="U82" s="326">
        <f>SUM(Q82:T82)</f>
        <v>36</v>
      </c>
      <c r="V82" s="326"/>
      <c r="W82" s="326">
        <f>U82+U83</f>
        <v>360</v>
      </c>
      <c r="X82" s="326" t="s">
        <v>169</v>
      </c>
      <c r="Y82" s="343">
        <f>W82/36</f>
        <v>10</v>
      </c>
      <c r="Z82" s="343" t="s">
        <v>259</v>
      </c>
    </row>
    <row r="83" spans="1:26" s="343" customFormat="1" ht="10.5" customHeight="1" x14ac:dyDescent="0.2">
      <c r="A83" s="356" t="s">
        <v>91</v>
      </c>
      <c r="B83" s="357"/>
      <c r="C83" s="358">
        <v>216</v>
      </c>
      <c r="D83" s="358"/>
      <c r="E83" s="358"/>
      <c r="F83" s="358"/>
      <c r="G83" s="511"/>
      <c r="H83" s="513" t="s">
        <v>485</v>
      </c>
      <c r="I83" s="513"/>
      <c r="J83" s="513"/>
      <c r="K83" s="513"/>
      <c r="L83" s="513"/>
      <c r="M83" s="513"/>
      <c r="N83" s="513"/>
      <c r="O83" s="336"/>
      <c r="P83" s="336"/>
      <c r="Q83" s="338">
        <f>Q74+Q60+Q55+Q64+Q70</f>
        <v>0</v>
      </c>
      <c r="R83" s="359">
        <f t="shared" ref="R83:S83" si="36">R74+R70+R64+R60+R55</f>
        <v>144</v>
      </c>
      <c r="S83" s="359">
        <f t="shared" si="36"/>
        <v>36</v>
      </c>
      <c r="T83" s="359">
        <f>T74+T70+T64+T60+T55+T69</f>
        <v>144</v>
      </c>
      <c r="U83" s="326">
        <f>SUM(Q83:T83)</f>
        <v>324</v>
      </c>
      <c r="V83" s="326"/>
      <c r="W83" s="326"/>
      <c r="X83" s="326"/>
    </row>
    <row r="84" spans="1:26" s="343" customFormat="1" ht="12.75" customHeight="1" x14ac:dyDescent="0.2">
      <c r="A84" s="356" t="s">
        <v>486</v>
      </c>
      <c r="B84" s="360"/>
      <c r="C84" s="361"/>
      <c r="D84" s="361"/>
      <c r="E84" s="361"/>
      <c r="F84" s="361"/>
      <c r="G84" s="511"/>
      <c r="H84" s="513" t="s">
        <v>487</v>
      </c>
      <c r="I84" s="513"/>
      <c r="J84" s="513"/>
      <c r="K84" s="513"/>
      <c r="L84" s="513"/>
      <c r="M84" s="513"/>
      <c r="N84" s="513"/>
      <c r="O84" s="336"/>
      <c r="P84" s="342"/>
      <c r="Q84" s="362"/>
      <c r="R84" s="362"/>
      <c r="S84" s="363"/>
      <c r="T84" s="363">
        <v>144</v>
      </c>
      <c r="U84" s="326"/>
      <c r="V84" s="326"/>
      <c r="W84" s="326"/>
      <c r="X84" s="326"/>
    </row>
    <row r="85" spans="1:26" s="343" customFormat="1" ht="22.9" customHeight="1" x14ac:dyDescent="0.2">
      <c r="A85" s="364" t="s">
        <v>488</v>
      </c>
      <c r="B85" s="365"/>
      <c r="C85" s="366"/>
      <c r="D85" s="366"/>
      <c r="E85" s="366"/>
      <c r="F85" s="366"/>
      <c r="G85" s="511"/>
      <c r="H85" s="513" t="s">
        <v>489</v>
      </c>
      <c r="I85" s="513"/>
      <c r="J85" s="513"/>
      <c r="K85" s="513"/>
      <c r="L85" s="513"/>
      <c r="M85" s="513"/>
      <c r="N85" s="513"/>
      <c r="O85" s="336"/>
      <c r="P85" s="342">
        <v>3</v>
      </c>
      <c r="Q85" s="338">
        <v>1</v>
      </c>
      <c r="R85" s="338">
        <v>5</v>
      </c>
      <c r="S85" s="336">
        <v>4</v>
      </c>
      <c r="T85" s="336">
        <v>4</v>
      </c>
      <c r="U85" s="326">
        <f>SUM(O85:T85)</f>
        <v>17</v>
      </c>
      <c r="V85" s="326"/>
      <c r="W85" s="326"/>
      <c r="X85" s="326"/>
    </row>
    <row r="86" spans="1:26" s="343" customFormat="1" ht="11.25" customHeight="1" x14ac:dyDescent="0.2">
      <c r="A86" s="356" t="s">
        <v>490</v>
      </c>
      <c r="B86" s="367"/>
      <c r="C86" s="361"/>
      <c r="D86" s="361"/>
      <c r="E86" s="361"/>
      <c r="F86" s="361"/>
      <c r="G86" s="511"/>
      <c r="H86" s="513" t="s">
        <v>491</v>
      </c>
      <c r="I86" s="513"/>
      <c r="J86" s="513"/>
      <c r="K86" s="513"/>
      <c r="L86" s="513"/>
      <c r="M86" s="513"/>
      <c r="N86" s="513"/>
      <c r="O86" s="336">
        <v>4</v>
      </c>
      <c r="P86" s="342">
        <v>6</v>
      </c>
      <c r="Q86" s="338">
        <v>3</v>
      </c>
      <c r="R86" s="338">
        <v>6</v>
      </c>
      <c r="S86" s="336">
        <v>3</v>
      </c>
      <c r="T86" s="336">
        <v>3</v>
      </c>
      <c r="U86" s="326">
        <f>SUM(O86:T86)</f>
        <v>25</v>
      </c>
      <c r="V86" s="326"/>
      <c r="W86" s="326"/>
      <c r="X86" s="326"/>
    </row>
    <row r="87" spans="1:26" s="343" customFormat="1" ht="9.75" customHeight="1" x14ac:dyDescent="0.2">
      <c r="A87" s="356" t="s">
        <v>492</v>
      </c>
      <c r="B87" s="367"/>
      <c r="C87" s="361"/>
      <c r="D87" s="361"/>
      <c r="E87" s="361"/>
      <c r="F87" s="361"/>
      <c r="G87" s="512"/>
      <c r="H87" s="513" t="s">
        <v>361</v>
      </c>
      <c r="I87" s="513"/>
      <c r="J87" s="513"/>
      <c r="K87" s="513"/>
      <c r="L87" s="513"/>
      <c r="M87" s="513"/>
      <c r="N87" s="513"/>
      <c r="O87" s="336"/>
      <c r="P87" s="342"/>
      <c r="Q87" s="338">
        <v>1</v>
      </c>
      <c r="R87" s="338"/>
      <c r="S87" s="336"/>
      <c r="T87" s="336">
        <v>4</v>
      </c>
      <c r="U87" s="326">
        <f>SUM(O87:T87)</f>
        <v>5</v>
      </c>
      <c r="V87" s="326"/>
      <c r="W87" s="326"/>
      <c r="X87" s="326"/>
    </row>
    <row r="88" spans="1:26" ht="39" customHeight="1" x14ac:dyDescent="0.2">
      <c r="B88" s="368" t="s">
        <v>467</v>
      </c>
      <c r="C88" s="505"/>
      <c r="D88" s="505"/>
      <c r="E88" s="505"/>
    </row>
  </sheetData>
  <mergeCells count="31">
    <mergeCell ref="C88:E88"/>
    <mergeCell ref="B1:T1"/>
    <mergeCell ref="G80:N80"/>
    <mergeCell ref="G81:G87"/>
    <mergeCell ref="H81:N81"/>
    <mergeCell ref="H82:N82"/>
    <mergeCell ref="H83:N83"/>
    <mergeCell ref="H84:N84"/>
    <mergeCell ref="H85:N85"/>
    <mergeCell ref="H86:N86"/>
    <mergeCell ref="H87:N87"/>
    <mergeCell ref="O4:P4"/>
    <mergeCell ref="Q4:R4"/>
    <mergeCell ref="S4:T4"/>
    <mergeCell ref="H5:H6"/>
    <mergeCell ref="I5:K5"/>
    <mergeCell ref="C2:E2"/>
    <mergeCell ref="F2:F6"/>
    <mergeCell ref="G2:N2"/>
    <mergeCell ref="O2:T3"/>
    <mergeCell ref="A3:A6"/>
    <mergeCell ref="B3:B6"/>
    <mergeCell ref="C3:C6"/>
    <mergeCell ref="D3:D6"/>
    <mergeCell ref="E3:E6"/>
    <mergeCell ref="G3:G6"/>
    <mergeCell ref="H3:N3"/>
    <mergeCell ref="H4:K4"/>
    <mergeCell ref="L4:L6"/>
    <mergeCell ref="M4:M6"/>
    <mergeCell ref="N4:N6"/>
  </mergeCells>
  <printOptions gridLines="1"/>
  <pageMargins left="0" right="0" top="0.19685039370078741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Normal="100" workbookViewId="0">
      <selection activeCell="I22" sqref="I22"/>
    </sheetView>
  </sheetViews>
  <sheetFormatPr defaultRowHeight="12.75" x14ac:dyDescent="0.2"/>
  <cols>
    <col min="1" max="1" width="5.5703125" style="69" customWidth="1"/>
    <col min="2" max="2" width="25.140625" style="69" customWidth="1"/>
    <col min="3" max="3" width="5.5703125" style="69" customWidth="1"/>
    <col min="4" max="4" width="50.7109375" style="69" customWidth="1"/>
    <col min="5" max="16384" width="9.140625" style="69"/>
  </cols>
  <sheetData>
    <row r="1" spans="1:4" ht="15.75" x14ac:dyDescent="0.25">
      <c r="A1" s="110"/>
    </row>
    <row r="2" spans="1:4" x14ac:dyDescent="0.2">
      <c r="A2" s="522" t="s">
        <v>390</v>
      </c>
      <c r="B2" s="522"/>
      <c r="C2" s="522"/>
      <c r="D2" s="522"/>
    </row>
    <row r="3" spans="1:4" x14ac:dyDescent="0.2">
      <c r="A3" s="111" t="s">
        <v>391</v>
      </c>
    </row>
    <row r="4" spans="1:4" x14ac:dyDescent="0.2">
      <c r="A4" s="112"/>
    </row>
    <row r="5" spans="1:4" x14ac:dyDescent="0.2">
      <c r="A5" s="523" t="s">
        <v>404</v>
      </c>
      <c r="B5" s="523"/>
      <c r="C5" s="523"/>
      <c r="D5" s="523"/>
    </row>
    <row r="6" spans="1:4" ht="24" customHeight="1" x14ac:dyDescent="0.2">
      <c r="A6" s="524" t="s">
        <v>532</v>
      </c>
      <c r="B6" s="524"/>
      <c r="C6" s="524"/>
      <c r="D6" s="524"/>
    </row>
    <row r="7" spans="1:4" x14ac:dyDescent="0.2">
      <c r="A7" s="525" t="s">
        <v>392</v>
      </c>
      <c r="B7" s="525"/>
      <c r="C7" s="525"/>
      <c r="D7" s="525"/>
    </row>
    <row r="8" spans="1:4" ht="13.5" thickBot="1" x14ac:dyDescent="0.25">
      <c r="A8" s="111"/>
    </row>
    <row r="9" spans="1:4" ht="27" customHeight="1" x14ac:dyDescent="0.2">
      <c r="A9" s="113" t="s">
        <v>298</v>
      </c>
      <c r="B9" s="114" t="s">
        <v>393</v>
      </c>
      <c r="C9" s="114" t="s">
        <v>394</v>
      </c>
      <c r="D9" s="115" t="s">
        <v>395</v>
      </c>
    </row>
    <row r="10" spans="1:4" ht="14.25" customHeight="1" x14ac:dyDescent="0.2">
      <c r="A10" s="116">
        <v>1</v>
      </c>
      <c r="B10" s="117" t="s">
        <v>396</v>
      </c>
      <c r="C10" s="118"/>
      <c r="D10" s="118"/>
    </row>
    <row r="11" spans="1:4" ht="25.5" customHeight="1" x14ac:dyDescent="0.2">
      <c r="A11" s="119" t="s">
        <v>397</v>
      </c>
      <c r="B11" s="117" t="s">
        <v>369</v>
      </c>
      <c r="C11" s="118">
        <v>32</v>
      </c>
      <c r="D11" s="130" t="s">
        <v>407</v>
      </c>
    </row>
    <row r="12" spans="1:4" ht="25.5" customHeight="1" x14ac:dyDescent="0.2">
      <c r="A12" s="119" t="s">
        <v>398</v>
      </c>
      <c r="B12" s="117" t="s">
        <v>370</v>
      </c>
      <c r="C12" s="118">
        <v>32</v>
      </c>
      <c r="D12" s="130" t="s">
        <v>407</v>
      </c>
    </row>
    <row r="13" spans="1:4" ht="25.5" customHeight="1" x14ac:dyDescent="0.2">
      <c r="A13" s="119" t="s">
        <v>409</v>
      </c>
      <c r="B13" s="117" t="s">
        <v>410</v>
      </c>
      <c r="C13" s="118">
        <v>40</v>
      </c>
      <c r="D13" s="130" t="s">
        <v>411</v>
      </c>
    </row>
    <row r="14" spans="1:4" ht="42" customHeight="1" x14ac:dyDescent="0.2">
      <c r="A14" s="119" t="s">
        <v>109</v>
      </c>
      <c r="B14" s="128" t="s">
        <v>405</v>
      </c>
      <c r="C14" s="118">
        <v>4</v>
      </c>
      <c r="D14" s="129" t="s">
        <v>400</v>
      </c>
    </row>
    <row r="15" spans="1:4" ht="25.5" customHeight="1" x14ac:dyDescent="0.2">
      <c r="A15" s="119" t="s">
        <v>110</v>
      </c>
      <c r="B15" s="120" t="s">
        <v>399</v>
      </c>
      <c r="C15" s="121">
        <v>386</v>
      </c>
      <c r="D15" s="122" t="s">
        <v>400</v>
      </c>
    </row>
    <row r="16" spans="1:4" ht="18" customHeight="1" x14ac:dyDescent="0.2">
      <c r="A16" s="119" t="s">
        <v>406</v>
      </c>
      <c r="B16" s="120" t="s">
        <v>531</v>
      </c>
      <c r="C16" s="461">
        <v>104</v>
      </c>
      <c r="D16" s="462"/>
    </row>
    <row r="17" spans="1:4" ht="25.5" customHeight="1" thickBot="1" x14ac:dyDescent="0.25">
      <c r="A17" s="119" t="s">
        <v>408</v>
      </c>
      <c r="B17" s="120" t="s">
        <v>401</v>
      </c>
      <c r="C17" s="145">
        <v>266</v>
      </c>
      <c r="D17" s="122" t="s">
        <v>400</v>
      </c>
    </row>
    <row r="18" spans="1:4" ht="13.5" thickBot="1" x14ac:dyDescent="0.25">
      <c r="A18" s="520" t="s">
        <v>402</v>
      </c>
      <c r="B18" s="521"/>
      <c r="C18" s="123">
        <f>SUM(C11:C17)</f>
        <v>864</v>
      </c>
      <c r="D18" s="124"/>
    </row>
    <row r="19" spans="1:4" x14ac:dyDescent="0.2">
      <c r="A19" s="125"/>
    </row>
    <row r="20" spans="1:4" x14ac:dyDescent="0.2">
      <c r="A20" s="126"/>
    </row>
    <row r="21" spans="1:4" x14ac:dyDescent="0.2">
      <c r="A21" s="127" t="s">
        <v>403</v>
      </c>
    </row>
  </sheetData>
  <mergeCells count="5">
    <mergeCell ref="A18:B18"/>
    <mergeCell ref="A2:D2"/>
    <mergeCell ref="A5:D5"/>
    <mergeCell ref="A6:D6"/>
    <mergeCell ref="A7:D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135" zoomScaleNormal="135" workbookViewId="0">
      <selection activeCell="A18" sqref="A18"/>
    </sheetView>
  </sheetViews>
  <sheetFormatPr defaultColWidth="11.28515625" defaultRowHeight="12.75" x14ac:dyDescent="0.2"/>
  <cols>
    <col min="1" max="1" width="63.7109375" style="138" customWidth="1"/>
    <col min="2" max="16384" width="11.28515625" style="138"/>
  </cols>
  <sheetData>
    <row r="1" spans="1:5" ht="31.5" x14ac:dyDescent="0.25">
      <c r="A1" s="136" t="s">
        <v>412</v>
      </c>
      <c r="B1" s="137"/>
      <c r="C1" s="137"/>
      <c r="D1" s="137"/>
      <c r="E1" s="137"/>
    </row>
    <row r="2" spans="1:5" ht="15.75" x14ac:dyDescent="0.25">
      <c r="A2" s="131" t="s">
        <v>299</v>
      </c>
      <c r="B2" s="137"/>
      <c r="C2" s="137"/>
      <c r="D2" s="137"/>
      <c r="E2" s="137"/>
    </row>
    <row r="3" spans="1:5" ht="15.75" x14ac:dyDescent="0.25">
      <c r="A3" s="132" t="s">
        <v>300</v>
      </c>
      <c r="B3" s="137"/>
      <c r="C3" s="137"/>
      <c r="D3" s="137"/>
      <c r="E3" s="137"/>
    </row>
    <row r="4" spans="1:5" ht="15.4" customHeight="1" x14ac:dyDescent="0.25">
      <c r="A4" s="132" t="s">
        <v>301</v>
      </c>
      <c r="B4" s="137"/>
      <c r="C4" s="137"/>
      <c r="D4" s="137"/>
      <c r="E4" s="137"/>
    </row>
    <row r="5" spans="1:5" ht="17.649999999999999" customHeight="1" x14ac:dyDescent="0.25">
      <c r="A5" s="132" t="s">
        <v>302</v>
      </c>
      <c r="B5" s="137"/>
      <c r="C5" s="137"/>
      <c r="D5" s="137"/>
      <c r="E5" s="137"/>
    </row>
    <row r="6" spans="1:5" ht="15.75" x14ac:dyDescent="0.25">
      <c r="A6" s="132" t="s">
        <v>303</v>
      </c>
      <c r="B6" s="137"/>
      <c r="C6" s="137"/>
      <c r="D6" s="137"/>
      <c r="E6" s="137"/>
    </row>
    <row r="7" spans="1:5" ht="15.75" x14ac:dyDescent="0.25">
      <c r="A7" s="132" t="s">
        <v>304</v>
      </c>
      <c r="B7" s="137"/>
      <c r="C7" s="137"/>
      <c r="D7" s="137"/>
      <c r="E7" s="137"/>
    </row>
    <row r="8" spans="1:5" ht="15.75" x14ac:dyDescent="0.25">
      <c r="A8" s="132" t="s">
        <v>305</v>
      </c>
      <c r="B8" s="137"/>
      <c r="C8" s="137"/>
      <c r="D8" s="137"/>
      <c r="E8" s="137"/>
    </row>
    <row r="9" spans="1:5" ht="15.75" x14ac:dyDescent="0.25">
      <c r="A9" s="132" t="s">
        <v>306</v>
      </c>
      <c r="B9" s="137"/>
      <c r="C9" s="137"/>
      <c r="D9" s="137"/>
      <c r="E9" s="137"/>
    </row>
    <row r="10" spans="1:5" ht="14.85" customHeight="1" x14ac:dyDescent="0.25">
      <c r="A10" s="132" t="s">
        <v>307</v>
      </c>
      <c r="B10" s="137"/>
      <c r="C10" s="137"/>
      <c r="D10" s="137"/>
      <c r="E10" s="137"/>
    </row>
    <row r="11" spans="1:5" ht="15.4" customHeight="1" x14ac:dyDescent="0.25">
      <c r="A11" s="132" t="s">
        <v>308</v>
      </c>
      <c r="B11" s="137"/>
      <c r="C11" s="137"/>
      <c r="D11" s="137"/>
      <c r="E11" s="137"/>
    </row>
    <row r="12" spans="1:5" ht="16.5" customHeight="1" x14ac:dyDescent="0.25">
      <c r="A12" s="132" t="s">
        <v>309</v>
      </c>
      <c r="B12" s="137"/>
      <c r="C12" s="137"/>
      <c r="D12" s="137"/>
      <c r="E12" s="137"/>
    </row>
    <row r="13" spans="1:5" ht="14.45" customHeight="1" x14ac:dyDescent="0.25">
      <c r="A13" s="132" t="s">
        <v>310</v>
      </c>
      <c r="B13" s="137"/>
      <c r="C13" s="137"/>
      <c r="D13" s="137"/>
      <c r="E13" s="137"/>
    </row>
    <row r="14" spans="1:5" ht="15.75" x14ac:dyDescent="0.25">
      <c r="A14" s="132" t="s">
        <v>311</v>
      </c>
      <c r="B14" s="137"/>
      <c r="C14" s="137"/>
      <c r="D14" s="137"/>
      <c r="E14" s="137"/>
    </row>
    <row r="15" spans="1:5" ht="15.75" x14ac:dyDescent="0.25">
      <c r="A15" s="132" t="s">
        <v>438</v>
      </c>
      <c r="B15" s="137"/>
      <c r="C15" s="137"/>
      <c r="D15" s="137"/>
      <c r="E15" s="137"/>
    </row>
    <row r="16" spans="1:5" ht="15.4" customHeight="1" x14ac:dyDescent="0.25">
      <c r="A16" s="132" t="s">
        <v>313</v>
      </c>
      <c r="B16" s="137"/>
      <c r="C16" s="137"/>
      <c r="D16" s="137"/>
      <c r="E16" s="137"/>
    </row>
    <row r="17" spans="1:5" ht="13.9" customHeight="1" x14ac:dyDescent="0.25">
      <c r="A17" s="132" t="s">
        <v>0</v>
      </c>
      <c r="B17" s="137"/>
      <c r="C17" s="137"/>
      <c r="D17" s="137"/>
      <c r="E17" s="137"/>
    </row>
    <row r="18" spans="1:5" ht="15.75" x14ac:dyDescent="0.25">
      <c r="A18" s="132" t="s">
        <v>314</v>
      </c>
      <c r="B18" s="137"/>
      <c r="C18" s="137"/>
      <c r="D18" s="137"/>
      <c r="E18" s="137"/>
    </row>
    <row r="19" spans="1:5" ht="15.75" x14ac:dyDescent="0.25">
      <c r="A19" s="132"/>
      <c r="B19" s="137"/>
      <c r="C19" s="137"/>
      <c r="D19" s="137"/>
      <c r="E19" s="137"/>
    </row>
    <row r="20" spans="1:5" ht="15.75" x14ac:dyDescent="0.25">
      <c r="A20" s="132" t="s">
        <v>315</v>
      </c>
      <c r="B20" s="137"/>
      <c r="C20" s="137"/>
      <c r="D20" s="137"/>
      <c r="E20" s="137"/>
    </row>
    <row r="21" spans="1:5" ht="31.5" x14ac:dyDescent="0.25">
      <c r="A21" s="132" t="s">
        <v>316</v>
      </c>
      <c r="B21" s="137"/>
      <c r="C21" s="137"/>
      <c r="D21" s="137"/>
      <c r="E21" s="137"/>
    </row>
    <row r="22" spans="1:5" ht="15.75" x14ac:dyDescent="0.25">
      <c r="A22" s="132" t="s">
        <v>1</v>
      </c>
      <c r="B22" s="137"/>
      <c r="C22" s="137"/>
      <c r="D22" s="137"/>
      <c r="E22" s="137"/>
    </row>
    <row r="23" spans="1:5" ht="15.75" x14ac:dyDescent="0.25">
      <c r="A23" s="132" t="s">
        <v>317</v>
      </c>
      <c r="B23" s="137"/>
      <c r="C23" s="137"/>
      <c r="D23" s="137"/>
      <c r="E23" s="137"/>
    </row>
    <row r="24" spans="1:5" ht="15.75" x14ac:dyDescent="0.25">
      <c r="A24" s="132" t="s">
        <v>318</v>
      </c>
      <c r="B24" s="137"/>
      <c r="C24" s="137"/>
      <c r="D24" s="137"/>
      <c r="E24" s="137"/>
    </row>
    <row r="25" spans="1:5" ht="15.75" x14ac:dyDescent="0.25">
      <c r="A25" s="132"/>
      <c r="B25" s="137"/>
      <c r="C25" s="137"/>
      <c r="D25" s="137"/>
      <c r="E25" s="137"/>
    </row>
    <row r="26" spans="1:5" ht="15.75" x14ac:dyDescent="0.25">
      <c r="A26" s="132" t="s">
        <v>319</v>
      </c>
      <c r="B26" s="137"/>
      <c r="C26" s="137"/>
      <c r="D26" s="137"/>
      <c r="E26" s="137"/>
    </row>
    <row r="27" spans="1:5" ht="15.75" x14ac:dyDescent="0.25">
      <c r="A27" s="132" t="s">
        <v>320</v>
      </c>
      <c r="B27" s="137"/>
      <c r="C27" s="137"/>
      <c r="D27" s="137"/>
      <c r="E27" s="137"/>
    </row>
    <row r="28" spans="1:5" ht="15.75" x14ac:dyDescent="0.25">
      <c r="A28" s="132" t="s">
        <v>321</v>
      </c>
      <c r="B28" s="137"/>
      <c r="C28" s="137"/>
      <c r="D28" s="137"/>
      <c r="E28" s="137"/>
    </row>
    <row r="29" spans="1:5" ht="15.75" x14ac:dyDescent="0.25">
      <c r="A29" s="132" t="s">
        <v>322</v>
      </c>
      <c r="B29" s="137"/>
      <c r="C29" s="137"/>
      <c r="D29" s="137"/>
      <c r="E29" s="137"/>
    </row>
    <row r="30" spans="1:5" ht="15.75" x14ac:dyDescent="0.25">
      <c r="A30" s="132"/>
      <c r="B30" s="137"/>
      <c r="C30" s="137"/>
      <c r="D30" s="137"/>
      <c r="E30" s="137"/>
    </row>
    <row r="31" spans="1:5" ht="15.75" x14ac:dyDescent="0.25">
      <c r="A31" s="132" t="s">
        <v>323</v>
      </c>
      <c r="B31" s="137"/>
      <c r="C31" s="137"/>
      <c r="D31" s="137"/>
      <c r="E31" s="137"/>
    </row>
    <row r="32" spans="1:5" ht="15.75" x14ac:dyDescent="0.25">
      <c r="A32" s="132" t="s">
        <v>324</v>
      </c>
      <c r="B32" s="137"/>
      <c r="C32" s="137"/>
      <c r="D32" s="137"/>
      <c r="E32" s="137"/>
    </row>
    <row r="33" spans="1:9" ht="15.75" x14ac:dyDescent="0.25">
      <c r="A33" s="132" t="s">
        <v>325</v>
      </c>
      <c r="B33" s="137"/>
      <c r="C33" s="137"/>
      <c r="D33" s="137"/>
      <c r="E33" s="137"/>
    </row>
    <row r="34" spans="1:9" ht="15.75" x14ac:dyDescent="0.25">
      <c r="A34" s="132" t="s">
        <v>326</v>
      </c>
      <c r="B34" s="137"/>
      <c r="C34" s="137"/>
      <c r="D34" s="137"/>
      <c r="E34" s="137"/>
    </row>
    <row r="36" spans="1:9" ht="15.75" x14ac:dyDescent="0.25">
      <c r="A36" s="139" t="s">
        <v>70</v>
      </c>
      <c r="B36" s="140" t="s">
        <v>71</v>
      </c>
    </row>
    <row r="37" spans="1:9" ht="15.75" x14ac:dyDescent="0.25">
      <c r="A37" s="141" t="s">
        <v>413</v>
      </c>
      <c r="B37" s="142"/>
    </row>
    <row r="38" spans="1:9" ht="15.75" x14ac:dyDescent="0.25">
      <c r="A38" s="143" t="s">
        <v>414</v>
      </c>
      <c r="B38" s="140" t="s">
        <v>74</v>
      </c>
    </row>
    <row r="39" spans="1:9" ht="15.75" x14ac:dyDescent="0.25">
      <c r="A39" s="139" t="s">
        <v>75</v>
      </c>
      <c r="B39" s="142"/>
    </row>
    <row r="40" spans="1:9" ht="15.75" x14ac:dyDescent="0.25">
      <c r="A40" s="139" t="s">
        <v>76</v>
      </c>
      <c r="B40" s="140" t="s">
        <v>77</v>
      </c>
    </row>
    <row r="41" spans="1:9" ht="15.75" x14ac:dyDescent="0.25">
      <c r="A41" s="139" t="s">
        <v>78</v>
      </c>
      <c r="B41" s="142"/>
    </row>
    <row r="42" spans="1:9" ht="15.75" x14ac:dyDescent="0.25">
      <c r="A42" s="139" t="s">
        <v>79</v>
      </c>
      <c r="B42" s="140" t="s">
        <v>80</v>
      </c>
    </row>
    <row r="43" spans="1:9" ht="15.75" x14ac:dyDescent="0.25">
      <c r="A43" s="139" t="s">
        <v>81</v>
      </c>
      <c r="B43" s="142"/>
    </row>
    <row r="44" spans="1:9" ht="15.75" x14ac:dyDescent="0.25">
      <c r="A44" s="139" t="s">
        <v>82</v>
      </c>
      <c r="B44" s="140" t="s">
        <v>74</v>
      </c>
    </row>
    <row r="45" spans="1:9" ht="15.75" x14ac:dyDescent="0.25">
      <c r="A45" s="136"/>
    </row>
    <row r="46" spans="1:9" ht="15" customHeight="1" x14ac:dyDescent="0.25">
      <c r="A46" s="144"/>
      <c r="I46" s="144" t="s">
        <v>83</v>
      </c>
    </row>
  </sheetData>
  <sheetProtection selectLockedCells="1" selectUnlockedCells="1"/>
  <pageMargins left="0.78740157480314965" right="0.19685039370078741" top="0.27559055118110237" bottom="0.47244094488188981" header="0.78740157480314965" footer="0.78740157480314965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C8" sqref="C8"/>
    </sheetView>
  </sheetViews>
  <sheetFormatPr defaultRowHeight="12.75" x14ac:dyDescent="0.2"/>
  <cols>
    <col min="1" max="1" width="18.7109375" style="69" customWidth="1"/>
    <col min="2" max="2" width="17" style="69" customWidth="1"/>
    <col min="3" max="3" width="14.28515625" style="69" customWidth="1"/>
    <col min="4" max="4" width="8.85546875" style="69" customWidth="1"/>
    <col min="5" max="5" width="19" style="69" customWidth="1"/>
    <col min="6" max="9" width="10" style="69" customWidth="1"/>
    <col min="10" max="16384" width="9.140625" style="69"/>
  </cols>
  <sheetData>
    <row r="2" spans="1:10" x14ac:dyDescent="0.2">
      <c r="B2" s="69" t="s">
        <v>530</v>
      </c>
    </row>
    <row r="4" spans="1:10" ht="25.5" customHeight="1" x14ac:dyDescent="0.2">
      <c r="A4" s="451" t="s">
        <v>529</v>
      </c>
      <c r="B4" s="454" t="s">
        <v>528</v>
      </c>
      <c r="C4" s="451" t="s">
        <v>527</v>
      </c>
      <c r="D4" s="451" t="s">
        <v>526</v>
      </c>
      <c r="E4" s="451" t="s">
        <v>525</v>
      </c>
      <c r="F4" s="451" t="s">
        <v>524</v>
      </c>
      <c r="G4" s="451" t="s">
        <v>523</v>
      </c>
      <c r="H4" s="451" t="s">
        <v>522</v>
      </c>
      <c r="I4" s="451" t="s">
        <v>521</v>
      </c>
    </row>
    <row r="5" spans="1:10" x14ac:dyDescent="0.2">
      <c r="A5" s="451" t="s">
        <v>130</v>
      </c>
      <c r="B5" s="451">
        <v>324</v>
      </c>
      <c r="C5" s="451">
        <v>428</v>
      </c>
      <c r="D5" s="451">
        <f>C5-B5</f>
        <v>104</v>
      </c>
      <c r="E5" s="451">
        <v>14</v>
      </c>
      <c r="F5" s="451"/>
      <c r="G5" s="451">
        <f>C5-E5-F5</f>
        <v>414</v>
      </c>
      <c r="H5" s="452">
        <v>69</v>
      </c>
      <c r="I5" s="452">
        <f>ROUND(G5-H5,0)</f>
        <v>345</v>
      </c>
      <c r="J5" s="453"/>
    </row>
    <row r="6" spans="1:10" x14ac:dyDescent="0.2">
      <c r="A6" s="451" t="s">
        <v>137</v>
      </c>
      <c r="B6" s="451">
        <v>108</v>
      </c>
      <c r="C6" s="451">
        <v>112</v>
      </c>
      <c r="D6" s="451">
        <f>C6-B6</f>
        <v>4</v>
      </c>
      <c r="E6" s="451">
        <v>4</v>
      </c>
      <c r="F6" s="451"/>
      <c r="G6" s="451">
        <f>C6-E6-F6</f>
        <v>108</v>
      </c>
      <c r="H6" s="452">
        <v>34</v>
      </c>
      <c r="I6" s="452">
        <f>ROUND(G6-H6,0)</f>
        <v>74</v>
      </c>
    </row>
    <row r="7" spans="1:10" x14ac:dyDescent="0.2">
      <c r="A7" s="451" t="s">
        <v>520</v>
      </c>
      <c r="B7" s="451">
        <v>468</v>
      </c>
      <c r="C7" s="451">
        <v>958</v>
      </c>
      <c r="D7" s="451">
        <f>C7-B7</f>
        <v>490</v>
      </c>
      <c r="E7" s="451">
        <v>55</v>
      </c>
      <c r="F7" s="451"/>
      <c r="G7" s="451">
        <f>C7-E7-F7</f>
        <v>903</v>
      </c>
      <c r="H7" s="452">
        <v>194</v>
      </c>
      <c r="I7" s="452">
        <f>ROUND(G7-H7,0)</f>
        <v>709</v>
      </c>
    </row>
    <row r="8" spans="1:10" x14ac:dyDescent="0.2">
      <c r="A8" s="451" t="s">
        <v>519</v>
      </c>
      <c r="B8" s="451">
        <v>1008</v>
      </c>
      <c r="C8" s="451">
        <v>1274</v>
      </c>
      <c r="D8" s="451">
        <f>C8-B8</f>
        <v>266</v>
      </c>
      <c r="E8" s="451">
        <v>107</v>
      </c>
      <c r="F8" s="451">
        <v>1008</v>
      </c>
      <c r="G8" s="451">
        <f>C8-E8-F8</f>
        <v>159</v>
      </c>
      <c r="H8" s="452">
        <v>206</v>
      </c>
      <c r="I8" s="452">
        <f>ROUND(G8-H8,0)</f>
        <v>-47</v>
      </c>
    </row>
    <row r="9" spans="1:10" x14ac:dyDescent="0.2">
      <c r="A9" s="451" t="s">
        <v>518</v>
      </c>
      <c r="B9" s="451">
        <v>216</v>
      </c>
      <c r="C9" s="451">
        <v>216</v>
      </c>
      <c r="D9" s="451">
        <f>C9-B9</f>
        <v>0</v>
      </c>
      <c r="E9" s="451"/>
      <c r="F9" s="451"/>
      <c r="G9" s="451"/>
      <c r="H9" s="451"/>
      <c r="I9" s="452">
        <f>ROUND(G9-H9,0)</f>
        <v>0</v>
      </c>
    </row>
    <row r="10" spans="1:10" x14ac:dyDescent="0.2">
      <c r="A10" s="451" t="s">
        <v>517</v>
      </c>
      <c r="B10" s="451"/>
      <c r="C10" s="451"/>
      <c r="D10" s="451"/>
      <c r="E10" s="451"/>
      <c r="F10" s="451"/>
      <c r="G10" s="451"/>
      <c r="H10" s="451"/>
      <c r="I10" s="452"/>
    </row>
    <row r="11" spans="1:10" x14ac:dyDescent="0.2">
      <c r="A11" s="451" t="s">
        <v>516</v>
      </c>
      <c r="B11" s="451">
        <f>SUM(B5:B10)</f>
        <v>2124</v>
      </c>
      <c r="C11" s="451"/>
      <c r="D11" s="451">
        <f>SUM(D5:D9)</f>
        <v>864</v>
      </c>
      <c r="E11" s="451">
        <f>SUM(E5:E9)</f>
        <v>180</v>
      </c>
      <c r="F11" s="451">
        <f>SUM(F5:F9)</f>
        <v>1008</v>
      </c>
      <c r="G11" s="451">
        <f>SUM(G5:G9)</f>
        <v>1584</v>
      </c>
      <c r="H11" s="452">
        <f>SUM(H5:H9)</f>
        <v>503</v>
      </c>
      <c r="I11" s="452">
        <f>ROUND(G11-H11,0)</f>
        <v>1081</v>
      </c>
    </row>
    <row r="12" spans="1:10" x14ac:dyDescent="0.2">
      <c r="A12" s="451" t="s">
        <v>515</v>
      </c>
      <c r="B12" s="451">
        <v>1476</v>
      </c>
      <c r="C12" s="451"/>
      <c r="D12" s="451"/>
      <c r="E12" s="451"/>
      <c r="F12" s="451"/>
      <c r="G12" s="451"/>
      <c r="H12" s="451"/>
      <c r="I12" s="451"/>
    </row>
    <row r="13" spans="1:10" x14ac:dyDescent="0.2">
      <c r="A13" s="451">
        <v>4464</v>
      </c>
      <c r="B13" s="451">
        <f>A13-B11-B12</f>
        <v>864</v>
      </c>
      <c r="C13" s="451"/>
      <c r="D13" s="451"/>
      <c r="E13" s="451"/>
      <c r="F13" s="451"/>
      <c r="G13" s="451"/>
      <c r="H13" s="451"/>
      <c r="I13" s="451"/>
    </row>
  </sheetData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V140"/>
  <sheetViews>
    <sheetView zoomScale="135" zoomScaleNormal="135" workbookViewId="0">
      <selection activeCell="I16" sqref="I16"/>
    </sheetView>
  </sheetViews>
  <sheetFormatPr defaultRowHeight="12.75" x14ac:dyDescent="0.2"/>
  <cols>
    <col min="1" max="1" width="5.42578125" style="4" customWidth="1"/>
    <col min="2" max="2" width="22.85546875" style="4" customWidth="1"/>
    <col min="3" max="3" width="2" style="4" customWidth="1"/>
    <col min="4" max="4" width="2.85546875" style="4" customWidth="1"/>
    <col min="5" max="6" width="2.140625" style="4" customWidth="1"/>
    <col min="7" max="7" width="3.28515625" style="4" customWidth="1"/>
    <col min="8" max="8" width="2.85546875" style="4" customWidth="1"/>
    <col min="9" max="9" width="3.5703125" style="4" customWidth="1"/>
    <col min="10" max="10" width="3.140625" style="4" customWidth="1"/>
    <col min="11" max="13" width="2.85546875" style="4" customWidth="1"/>
    <col min="14" max="14" width="3" style="4" customWidth="1"/>
    <col min="15" max="15" width="2.85546875" style="4" customWidth="1"/>
    <col min="16" max="17" width="3" style="4" customWidth="1"/>
    <col min="18" max="18" width="2.7109375" style="4" customWidth="1"/>
    <col min="19" max="20" width="2.85546875" style="4" customWidth="1"/>
    <col min="21" max="21" width="2.5703125" style="4" customWidth="1"/>
    <col min="22" max="22" width="2.42578125" style="4" customWidth="1"/>
    <col min="23" max="23" width="2.7109375" style="4" customWidth="1"/>
    <col min="24" max="25" width="2.5703125" style="4" customWidth="1"/>
    <col min="26" max="27" width="2.85546875" style="4" customWidth="1"/>
    <col min="28" max="28" width="2.5703125" style="4" customWidth="1"/>
    <col min="29" max="30" width="2.85546875" style="4" customWidth="1"/>
    <col min="31" max="33" width="3" style="4" customWidth="1"/>
    <col min="34" max="34" width="2.42578125" style="4" customWidth="1"/>
    <col min="35" max="35" width="2.7109375" style="4" customWidth="1"/>
    <col min="36" max="36" width="3" style="4" customWidth="1"/>
    <col min="37" max="41" width="2.85546875" style="4" customWidth="1"/>
    <col min="42" max="42" width="2.42578125" style="4" customWidth="1"/>
    <col min="43" max="44" width="4.85546875" customWidth="1"/>
  </cols>
  <sheetData>
    <row r="1" spans="1:256" s="13" customFormat="1" ht="15.75" x14ac:dyDescent="0.25">
      <c r="A1" s="5" t="s">
        <v>99</v>
      </c>
      <c r="B1" s="6"/>
      <c r="C1" s="7"/>
      <c r="D1" s="8"/>
      <c r="E1" s="8"/>
      <c r="F1" s="9"/>
      <c r="G1" s="6"/>
      <c r="H1" s="6"/>
      <c r="I1" s="6"/>
      <c r="J1" s="6"/>
      <c r="K1" s="6"/>
      <c r="L1" s="6"/>
      <c r="M1" s="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1"/>
      <c r="AP1" s="12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3" customFormat="1" ht="14.1" customHeight="1" x14ac:dyDescent="0.2">
      <c r="A2" s="533" t="s">
        <v>198</v>
      </c>
      <c r="B2" s="540" t="s">
        <v>199</v>
      </c>
      <c r="C2" s="535" t="s">
        <v>100</v>
      </c>
      <c r="D2" s="535"/>
      <c r="E2" s="535"/>
      <c r="F2" s="535"/>
      <c r="G2" s="533" t="s">
        <v>200</v>
      </c>
      <c r="H2" s="533"/>
      <c r="I2" s="533"/>
      <c r="J2" s="533"/>
      <c r="K2" s="533"/>
      <c r="L2" s="533"/>
      <c r="M2" s="535" t="s">
        <v>201</v>
      </c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" customFormat="1" ht="12.75" customHeight="1" x14ac:dyDescent="0.2">
      <c r="A3" s="533"/>
      <c r="B3" s="540"/>
      <c r="C3" s="535"/>
      <c r="D3" s="535"/>
      <c r="E3" s="535"/>
      <c r="F3" s="535"/>
      <c r="G3" s="533"/>
      <c r="H3" s="533"/>
      <c r="I3" s="533"/>
      <c r="J3" s="533"/>
      <c r="K3" s="533"/>
      <c r="L3" s="533"/>
      <c r="M3" s="536" t="s">
        <v>202</v>
      </c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3" customFormat="1" ht="12.75" customHeight="1" x14ac:dyDescent="0.2">
      <c r="A4" s="533"/>
      <c r="B4" s="540"/>
      <c r="C4" s="535"/>
      <c r="D4" s="535"/>
      <c r="E4" s="535"/>
      <c r="F4" s="535"/>
      <c r="G4" s="532" t="s">
        <v>101</v>
      </c>
      <c r="H4" s="532" t="s">
        <v>203</v>
      </c>
      <c r="I4" s="533" t="s">
        <v>102</v>
      </c>
      <c r="J4" s="533"/>
      <c r="K4" s="533"/>
      <c r="L4" s="533"/>
      <c r="M4" s="535" t="s">
        <v>103</v>
      </c>
      <c r="N4" s="535"/>
      <c r="O4" s="535"/>
      <c r="P4" s="535"/>
      <c r="Q4" s="535"/>
      <c r="R4" s="535" t="s">
        <v>204</v>
      </c>
      <c r="S4" s="535"/>
      <c r="T4" s="535"/>
      <c r="U4" s="535"/>
      <c r="V4" s="535"/>
      <c r="W4" s="535" t="s">
        <v>104</v>
      </c>
      <c r="X4" s="535"/>
      <c r="Y4" s="535"/>
      <c r="Z4" s="535"/>
      <c r="AA4" s="535"/>
      <c r="AB4" s="535" t="s">
        <v>205</v>
      </c>
      <c r="AC4" s="535"/>
      <c r="AD4" s="535"/>
      <c r="AE4" s="535"/>
      <c r="AF4" s="535"/>
      <c r="AG4" s="530" t="s">
        <v>105</v>
      </c>
      <c r="AH4" s="530"/>
      <c r="AI4" s="530"/>
      <c r="AJ4" s="530"/>
      <c r="AK4" s="530"/>
      <c r="AL4" s="530" t="s">
        <v>106</v>
      </c>
      <c r="AM4" s="530"/>
      <c r="AN4" s="530"/>
      <c r="AO4" s="530"/>
      <c r="AP4" s="530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3" customFormat="1" ht="15.75" customHeight="1" x14ac:dyDescent="0.2">
      <c r="A5" s="533"/>
      <c r="B5" s="540"/>
      <c r="C5" s="537" t="s">
        <v>206</v>
      </c>
      <c r="D5" s="537" t="s">
        <v>207</v>
      </c>
      <c r="E5" s="537" t="s">
        <v>208</v>
      </c>
      <c r="F5" s="537" t="s">
        <v>209</v>
      </c>
      <c r="G5" s="532"/>
      <c r="H5" s="532"/>
      <c r="I5" s="532" t="s">
        <v>98</v>
      </c>
      <c r="J5" s="533" t="s">
        <v>210</v>
      </c>
      <c r="K5" s="533"/>
      <c r="L5" s="533"/>
      <c r="M5" s="532" t="s">
        <v>203</v>
      </c>
      <c r="N5" s="532" t="s">
        <v>98</v>
      </c>
      <c r="O5" s="533" t="s">
        <v>210</v>
      </c>
      <c r="P5" s="533"/>
      <c r="Q5" s="533"/>
      <c r="R5" s="532" t="s">
        <v>203</v>
      </c>
      <c r="S5" s="532" t="s">
        <v>98</v>
      </c>
      <c r="T5" s="533" t="s">
        <v>210</v>
      </c>
      <c r="U5" s="533"/>
      <c r="V5" s="533"/>
      <c r="W5" s="532" t="s">
        <v>203</v>
      </c>
      <c r="X5" s="532" t="s">
        <v>98</v>
      </c>
      <c r="Y5" s="533" t="s">
        <v>210</v>
      </c>
      <c r="Z5" s="533"/>
      <c r="AA5" s="533"/>
      <c r="AB5" s="532" t="s">
        <v>203</v>
      </c>
      <c r="AC5" s="532" t="s">
        <v>98</v>
      </c>
      <c r="AD5" s="533" t="s">
        <v>210</v>
      </c>
      <c r="AE5" s="533"/>
      <c r="AF5" s="533"/>
      <c r="AG5" s="531" t="s">
        <v>203</v>
      </c>
      <c r="AH5" s="532" t="s">
        <v>98</v>
      </c>
      <c r="AI5" s="533" t="s">
        <v>210</v>
      </c>
      <c r="AJ5" s="533"/>
      <c r="AK5" s="533"/>
      <c r="AL5" s="531" t="s">
        <v>203</v>
      </c>
      <c r="AM5" s="532" t="s">
        <v>98</v>
      </c>
      <c r="AN5" s="533" t="s">
        <v>210</v>
      </c>
      <c r="AO5" s="533"/>
      <c r="AP5" s="533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3" customFormat="1" ht="12.75" customHeight="1" x14ac:dyDescent="0.2">
      <c r="A6" s="533"/>
      <c r="B6" s="540"/>
      <c r="C6" s="537"/>
      <c r="D6" s="537"/>
      <c r="E6" s="537"/>
      <c r="F6" s="537"/>
      <c r="G6" s="532"/>
      <c r="H6" s="532"/>
      <c r="I6" s="532"/>
      <c r="J6" s="532" t="s">
        <v>211</v>
      </c>
      <c r="K6" s="532" t="s">
        <v>107</v>
      </c>
      <c r="L6" s="532" t="s">
        <v>108</v>
      </c>
      <c r="M6" s="532"/>
      <c r="N6" s="532"/>
      <c r="O6" s="532" t="s">
        <v>211</v>
      </c>
      <c r="P6" s="532" t="s">
        <v>212</v>
      </c>
      <c r="Q6" s="532" t="s">
        <v>108</v>
      </c>
      <c r="R6" s="532"/>
      <c r="S6" s="532"/>
      <c r="T6" s="532" t="s">
        <v>211</v>
      </c>
      <c r="U6" s="532" t="s">
        <v>212</v>
      </c>
      <c r="V6" s="532" t="s">
        <v>108</v>
      </c>
      <c r="W6" s="532"/>
      <c r="X6" s="532"/>
      <c r="Y6" s="532" t="s">
        <v>211</v>
      </c>
      <c r="Z6" s="532" t="s">
        <v>212</v>
      </c>
      <c r="AA6" s="532" t="s">
        <v>108</v>
      </c>
      <c r="AB6" s="532"/>
      <c r="AC6" s="532"/>
      <c r="AD6" s="532" t="s">
        <v>211</v>
      </c>
      <c r="AE6" s="532" t="s">
        <v>212</v>
      </c>
      <c r="AF6" s="532" t="s">
        <v>108</v>
      </c>
      <c r="AG6" s="531"/>
      <c r="AH6" s="532"/>
      <c r="AI6" s="532" t="s">
        <v>211</v>
      </c>
      <c r="AJ6" s="532" t="s">
        <v>212</v>
      </c>
      <c r="AK6" s="532" t="s">
        <v>108</v>
      </c>
      <c r="AL6" s="531"/>
      <c r="AM6" s="532"/>
      <c r="AN6" s="532" t="s">
        <v>211</v>
      </c>
      <c r="AO6" s="532" t="s">
        <v>212</v>
      </c>
      <c r="AP6" s="532" t="s">
        <v>108</v>
      </c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3" customFormat="1" x14ac:dyDescent="0.2">
      <c r="A7" s="533"/>
      <c r="B7" s="540"/>
      <c r="C7" s="537"/>
      <c r="D7" s="537"/>
      <c r="E7" s="537"/>
      <c r="F7" s="537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1"/>
      <c r="AH7" s="532"/>
      <c r="AI7" s="532"/>
      <c r="AJ7" s="532"/>
      <c r="AK7" s="532"/>
      <c r="AL7" s="531"/>
      <c r="AM7" s="532"/>
      <c r="AN7" s="532"/>
      <c r="AO7" s="532"/>
      <c r="AP7" s="532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3" customFormat="1" x14ac:dyDescent="0.2">
      <c r="A8" s="533"/>
      <c r="B8" s="540"/>
      <c r="C8" s="537"/>
      <c r="D8" s="537"/>
      <c r="E8" s="537"/>
      <c r="F8" s="537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1"/>
      <c r="AH8" s="532"/>
      <c r="AI8" s="532"/>
      <c r="AJ8" s="532"/>
      <c r="AK8" s="532"/>
      <c r="AL8" s="531"/>
      <c r="AM8" s="532"/>
      <c r="AN8" s="532"/>
      <c r="AO8" s="532"/>
      <c r="AP8" s="532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3" customFormat="1" x14ac:dyDescent="0.2">
      <c r="A9" s="533"/>
      <c r="B9" s="540"/>
      <c r="C9" s="537"/>
      <c r="D9" s="537"/>
      <c r="E9" s="537"/>
      <c r="F9" s="537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1"/>
      <c r="AH9" s="532"/>
      <c r="AI9" s="532"/>
      <c r="AJ9" s="532"/>
      <c r="AK9" s="532"/>
      <c r="AL9" s="531"/>
      <c r="AM9" s="532"/>
      <c r="AN9" s="532"/>
      <c r="AO9" s="532"/>
      <c r="AP9" s="532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3" customFormat="1" ht="9" customHeight="1" x14ac:dyDescent="0.2">
      <c r="A10" s="533"/>
      <c r="B10" s="540"/>
      <c r="C10" s="537"/>
      <c r="D10" s="537"/>
      <c r="E10" s="537"/>
      <c r="F10" s="537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1"/>
      <c r="AH10" s="532"/>
      <c r="AI10" s="532"/>
      <c r="AJ10" s="532"/>
      <c r="AK10" s="532"/>
      <c r="AL10" s="531"/>
      <c r="AM10" s="532"/>
      <c r="AN10" s="532"/>
      <c r="AO10" s="532"/>
      <c r="AP10" s="532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3" customFormat="1" ht="12.75" hidden="1" customHeight="1" x14ac:dyDescent="0.2">
      <c r="A11" s="533"/>
      <c r="B11" s="540"/>
      <c r="C11" s="537"/>
      <c r="D11" s="537"/>
      <c r="E11" s="537"/>
      <c r="F11" s="537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1"/>
      <c r="AH11" s="532"/>
      <c r="AI11" s="532"/>
      <c r="AJ11" s="532"/>
      <c r="AK11" s="532"/>
      <c r="AL11" s="531"/>
      <c r="AM11" s="532"/>
      <c r="AN11" s="532"/>
      <c r="AO11" s="532"/>
      <c r="AP11" s="532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3" customFormat="1" ht="12.75" hidden="1" customHeight="1" x14ac:dyDescent="0.2">
      <c r="A12" s="533"/>
      <c r="B12" s="540"/>
      <c r="C12" s="537"/>
      <c r="D12" s="537"/>
      <c r="E12" s="537"/>
      <c r="F12" s="537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1"/>
      <c r="AH12" s="532"/>
      <c r="AI12" s="532"/>
      <c r="AJ12" s="532"/>
      <c r="AK12" s="532"/>
      <c r="AL12" s="531"/>
      <c r="AM12" s="532"/>
      <c r="AN12" s="532"/>
      <c r="AO12" s="532"/>
      <c r="AP12" s="53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3" customFormat="1" ht="12.75" hidden="1" customHeight="1" x14ac:dyDescent="0.2">
      <c r="A13" s="533"/>
      <c r="B13" s="540"/>
      <c r="C13" s="537"/>
      <c r="D13" s="537"/>
      <c r="E13" s="537"/>
      <c r="F13" s="537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1"/>
      <c r="AH13" s="532"/>
      <c r="AI13" s="532"/>
      <c r="AJ13" s="532"/>
      <c r="AK13" s="532"/>
      <c r="AL13" s="531"/>
      <c r="AM13" s="532"/>
      <c r="AN13" s="532"/>
      <c r="AO13" s="532"/>
      <c r="AP13" s="532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3" customFormat="1" ht="11.25" customHeight="1" x14ac:dyDescent="0.2">
      <c r="A14" s="7">
        <v>1</v>
      </c>
      <c r="B14" s="7">
        <v>2</v>
      </c>
      <c r="C14" s="7">
        <v>3</v>
      </c>
      <c r="D14" s="1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18">
        <v>14</v>
      </c>
      <c r="O14" s="7">
        <v>15</v>
      </c>
      <c r="P14" s="7">
        <v>16</v>
      </c>
      <c r="Q14" s="7">
        <v>17</v>
      </c>
      <c r="R14" s="7">
        <v>18</v>
      </c>
      <c r="S14" s="18">
        <v>19</v>
      </c>
      <c r="T14" s="7">
        <v>20</v>
      </c>
      <c r="U14" s="7">
        <v>21</v>
      </c>
      <c r="V14" s="7">
        <v>22</v>
      </c>
      <c r="W14" s="7">
        <v>23</v>
      </c>
      <c r="X14" s="18">
        <v>24</v>
      </c>
      <c r="Y14" s="7">
        <v>25</v>
      </c>
      <c r="Z14" s="7">
        <v>26</v>
      </c>
      <c r="AA14" s="7">
        <v>27</v>
      </c>
      <c r="AB14" s="7">
        <v>28</v>
      </c>
      <c r="AC14" s="18">
        <v>29</v>
      </c>
      <c r="AD14" s="7">
        <v>30</v>
      </c>
      <c r="AE14" s="7">
        <v>31</v>
      </c>
      <c r="AF14" s="7">
        <v>32</v>
      </c>
      <c r="AG14" s="15">
        <v>33</v>
      </c>
      <c r="AH14" s="18">
        <v>34</v>
      </c>
      <c r="AI14" s="7">
        <v>35</v>
      </c>
      <c r="AJ14" s="7">
        <v>36</v>
      </c>
      <c r="AK14" s="7">
        <v>37</v>
      </c>
      <c r="AL14" s="15">
        <v>38</v>
      </c>
      <c r="AM14" s="18">
        <v>39</v>
      </c>
      <c r="AN14" s="7">
        <v>40</v>
      </c>
      <c r="AO14" s="7">
        <v>41</v>
      </c>
      <c r="AP14" s="7">
        <v>42</v>
      </c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3" customFormat="1" ht="9.75" customHeight="1" x14ac:dyDescent="0.2">
      <c r="A15" s="7"/>
      <c r="B15" s="6" t="s">
        <v>213</v>
      </c>
      <c r="C15" s="19"/>
      <c r="D15" s="19"/>
      <c r="E15" s="19"/>
      <c r="F15" s="20"/>
      <c r="G15" s="14"/>
      <c r="H15" s="14"/>
      <c r="I15" s="14"/>
      <c r="J15" s="14"/>
      <c r="K15" s="14"/>
      <c r="L15" s="14"/>
      <c r="M15" s="7"/>
      <c r="N15" s="7">
        <v>36</v>
      </c>
      <c r="O15" s="7"/>
      <c r="P15" s="7"/>
      <c r="Q15" s="7"/>
      <c r="R15" s="7"/>
      <c r="S15" s="7">
        <v>36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6"/>
      <c r="AH15" s="14"/>
      <c r="AI15" s="14"/>
      <c r="AJ15" s="14"/>
      <c r="AK15" s="14"/>
      <c r="AL15" s="16"/>
      <c r="AM15" s="14"/>
      <c r="AN15" s="14"/>
      <c r="AO15" s="14"/>
      <c r="AP15" s="14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3" customFormat="1" x14ac:dyDescent="0.2">
      <c r="A16" s="21" t="s">
        <v>111</v>
      </c>
      <c r="B16" s="22" t="s">
        <v>112</v>
      </c>
      <c r="C16" s="23">
        <v>3</v>
      </c>
      <c r="D16" s="21">
        <v>3</v>
      </c>
      <c r="E16" s="21">
        <v>8</v>
      </c>
      <c r="F16" s="24"/>
      <c r="G16" s="23">
        <v>2106</v>
      </c>
      <c r="H16" s="21">
        <v>702</v>
      </c>
      <c r="I16" s="21">
        <v>1404</v>
      </c>
      <c r="J16" s="21">
        <v>1297</v>
      </c>
      <c r="K16" s="21">
        <v>277</v>
      </c>
      <c r="L16" s="25"/>
      <c r="M16" s="23">
        <v>307</v>
      </c>
      <c r="N16" s="21">
        <v>612</v>
      </c>
      <c r="O16" s="21">
        <v>529</v>
      </c>
      <c r="P16" s="21">
        <v>89</v>
      </c>
      <c r="Q16" s="24"/>
      <c r="R16" s="23">
        <v>396</v>
      </c>
      <c r="S16" s="21">
        <v>792</v>
      </c>
      <c r="T16" s="21">
        <v>604</v>
      </c>
      <c r="U16" s="21">
        <v>188</v>
      </c>
      <c r="V16" s="24"/>
      <c r="W16" s="26"/>
      <c r="X16" s="27"/>
      <c r="Y16" s="27"/>
      <c r="Z16" s="27"/>
      <c r="AA16" s="25"/>
      <c r="AB16" s="26"/>
      <c r="AC16" s="27"/>
      <c r="AD16" s="27"/>
      <c r="AE16" s="27"/>
      <c r="AF16" s="27"/>
      <c r="AG16" s="26"/>
      <c r="AH16" s="27"/>
      <c r="AI16" s="27"/>
      <c r="AJ16" s="27"/>
      <c r="AK16" s="25"/>
      <c r="AL16" s="26"/>
      <c r="AM16" s="27"/>
      <c r="AN16" s="27"/>
      <c r="AO16" s="27"/>
      <c r="AP16" s="27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3" customFormat="1" ht="11.25" customHeight="1" x14ac:dyDescent="0.2">
      <c r="A17" s="21" t="s">
        <v>113</v>
      </c>
      <c r="B17" s="25" t="s">
        <v>114</v>
      </c>
      <c r="C17" s="28">
        <v>1</v>
      </c>
      <c r="D17" s="24">
        <v>3</v>
      </c>
      <c r="E17" s="24">
        <v>6</v>
      </c>
      <c r="F17" s="24"/>
      <c r="G17" s="28">
        <v>1216</v>
      </c>
      <c r="H17" s="24">
        <v>405</v>
      </c>
      <c r="I17" s="24">
        <v>811</v>
      </c>
      <c r="J17" s="24">
        <v>612</v>
      </c>
      <c r="K17" s="24">
        <v>199</v>
      </c>
      <c r="L17" s="24"/>
      <c r="M17" s="28">
        <v>202</v>
      </c>
      <c r="N17" s="24">
        <v>404</v>
      </c>
      <c r="O17" s="24">
        <v>315</v>
      </c>
      <c r="P17" s="24">
        <v>89</v>
      </c>
      <c r="Q17" s="24"/>
      <c r="R17" s="28">
        <v>203</v>
      </c>
      <c r="S17" s="24">
        <v>407</v>
      </c>
      <c r="T17" s="24">
        <v>297</v>
      </c>
      <c r="U17" s="25">
        <v>110</v>
      </c>
      <c r="V17" s="25"/>
      <c r="W17" s="29"/>
      <c r="X17" s="25"/>
      <c r="Y17" s="25"/>
      <c r="Z17" s="25"/>
      <c r="AA17" s="25"/>
      <c r="AB17" s="29"/>
      <c r="AC17" s="25"/>
      <c r="AD17" s="25"/>
      <c r="AE17" s="25"/>
      <c r="AF17" s="25"/>
      <c r="AG17" s="29"/>
      <c r="AH17" s="25"/>
      <c r="AI17" s="25"/>
      <c r="AJ17" s="25"/>
      <c r="AK17" s="25"/>
      <c r="AL17" s="29"/>
      <c r="AM17" s="25"/>
      <c r="AN17" s="25"/>
      <c r="AO17" s="25"/>
      <c r="AP17" s="25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3" customFormat="1" ht="9.75" customHeight="1" x14ac:dyDescent="0.2">
      <c r="A18" s="24" t="s">
        <v>214</v>
      </c>
      <c r="B18" s="27" t="s">
        <v>215</v>
      </c>
      <c r="C18" s="23">
        <v>2</v>
      </c>
      <c r="D18" s="21"/>
      <c r="E18" s="21"/>
      <c r="F18" s="21"/>
      <c r="G18" s="23">
        <v>117</v>
      </c>
      <c r="H18" s="21">
        <v>39</v>
      </c>
      <c r="I18" s="21">
        <v>78</v>
      </c>
      <c r="J18" s="21">
        <v>78</v>
      </c>
      <c r="K18" s="21"/>
      <c r="L18" s="21"/>
      <c r="M18" s="23">
        <v>17</v>
      </c>
      <c r="N18" s="21">
        <v>34</v>
      </c>
      <c r="O18" s="21">
        <v>34</v>
      </c>
      <c r="P18" s="21"/>
      <c r="Q18" s="21"/>
      <c r="R18" s="23">
        <v>22</v>
      </c>
      <c r="S18" s="21">
        <v>44</v>
      </c>
      <c r="T18" s="21">
        <v>44</v>
      </c>
      <c r="U18" s="30"/>
      <c r="V18" s="30"/>
      <c r="W18" s="31"/>
      <c r="X18" s="30"/>
      <c r="Y18" s="30"/>
      <c r="Z18" s="30"/>
      <c r="AA18" s="30"/>
      <c r="AB18" s="31"/>
      <c r="AC18" s="30"/>
      <c r="AD18" s="30"/>
      <c r="AE18" s="30"/>
      <c r="AF18" s="30"/>
      <c r="AG18" s="31"/>
      <c r="AH18" s="30"/>
      <c r="AI18" s="30"/>
      <c r="AJ18" s="30"/>
      <c r="AK18" s="30"/>
      <c r="AL18" s="31"/>
      <c r="AM18" s="30"/>
      <c r="AN18" s="30"/>
      <c r="AO18" s="30"/>
      <c r="AP18" s="30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3" customFormat="1" ht="10.5" customHeight="1" x14ac:dyDescent="0.2">
      <c r="A19" s="24" t="s">
        <v>216</v>
      </c>
      <c r="B19" s="25" t="s">
        <v>115</v>
      </c>
      <c r="C19" s="28"/>
      <c r="D19" s="32"/>
      <c r="E19" s="24">
        <v>2</v>
      </c>
      <c r="F19" s="32"/>
      <c r="G19" s="28">
        <v>175</v>
      </c>
      <c r="H19" s="24">
        <v>58</v>
      </c>
      <c r="I19" s="24">
        <v>117</v>
      </c>
      <c r="J19" s="24">
        <v>117</v>
      </c>
      <c r="K19" s="24"/>
      <c r="L19" s="24"/>
      <c r="M19" s="28">
        <v>25</v>
      </c>
      <c r="N19" s="24">
        <v>51</v>
      </c>
      <c r="O19" s="24">
        <v>51</v>
      </c>
      <c r="P19" s="24"/>
      <c r="Q19" s="24"/>
      <c r="R19" s="28">
        <v>33</v>
      </c>
      <c r="S19" s="24">
        <v>66</v>
      </c>
      <c r="T19" s="24">
        <v>66</v>
      </c>
      <c r="U19" s="32"/>
      <c r="V19" s="32"/>
      <c r="W19" s="33"/>
      <c r="X19" s="32"/>
      <c r="Y19" s="32"/>
      <c r="Z19" s="32"/>
      <c r="AA19" s="32"/>
      <c r="AB19" s="33"/>
      <c r="AC19" s="32"/>
      <c r="AD19" s="32"/>
      <c r="AE19" s="32"/>
      <c r="AF19" s="32"/>
      <c r="AG19" s="33"/>
      <c r="AH19" s="32"/>
      <c r="AI19" s="32"/>
      <c r="AJ19" s="32"/>
      <c r="AK19" s="32"/>
      <c r="AL19" s="33"/>
      <c r="AM19" s="32"/>
      <c r="AN19" s="32"/>
      <c r="AO19" s="32"/>
      <c r="AP19" s="32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3" customFormat="1" ht="10.5" customHeight="1" x14ac:dyDescent="0.2">
      <c r="A20" s="24" t="s">
        <v>217</v>
      </c>
      <c r="B20" s="25" t="s">
        <v>116</v>
      </c>
      <c r="C20" s="28"/>
      <c r="D20" s="32"/>
      <c r="E20" s="24">
        <v>2</v>
      </c>
      <c r="F20" s="24"/>
      <c r="G20" s="28">
        <v>117</v>
      </c>
      <c r="H20" s="24">
        <v>39</v>
      </c>
      <c r="I20" s="24">
        <v>78</v>
      </c>
      <c r="J20" s="24"/>
      <c r="K20" s="24">
        <v>78</v>
      </c>
      <c r="L20" s="24"/>
      <c r="M20" s="28">
        <v>17</v>
      </c>
      <c r="N20" s="24">
        <v>34</v>
      </c>
      <c r="O20" s="24"/>
      <c r="P20" s="24">
        <v>34</v>
      </c>
      <c r="Q20" s="24"/>
      <c r="R20" s="28">
        <v>22</v>
      </c>
      <c r="S20" s="24">
        <v>44</v>
      </c>
      <c r="T20" s="24"/>
      <c r="U20" s="24">
        <v>44</v>
      </c>
      <c r="V20" s="32"/>
      <c r="W20" s="33"/>
      <c r="X20" s="32"/>
      <c r="Y20" s="32"/>
      <c r="Z20" s="32"/>
      <c r="AA20" s="32"/>
      <c r="AB20" s="33"/>
      <c r="AC20" s="32"/>
      <c r="AD20" s="32"/>
      <c r="AE20" s="32"/>
      <c r="AF20" s="32"/>
      <c r="AG20" s="33"/>
      <c r="AH20" s="32"/>
      <c r="AI20" s="32"/>
      <c r="AJ20" s="32"/>
      <c r="AK20" s="32"/>
      <c r="AL20" s="33"/>
      <c r="AM20" s="32"/>
      <c r="AN20" s="32"/>
      <c r="AO20" s="32"/>
      <c r="AP20" s="32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3" customFormat="1" ht="9.75" customHeight="1" x14ac:dyDescent="0.2">
      <c r="A21" s="24" t="s">
        <v>218</v>
      </c>
      <c r="B21" s="25" t="s">
        <v>117</v>
      </c>
      <c r="C21" s="28"/>
      <c r="D21" s="32"/>
      <c r="E21" s="24">
        <v>1</v>
      </c>
      <c r="F21" s="32"/>
      <c r="G21" s="28">
        <v>176</v>
      </c>
      <c r="H21" s="24">
        <v>59</v>
      </c>
      <c r="I21" s="24">
        <v>117</v>
      </c>
      <c r="J21" s="24">
        <v>117</v>
      </c>
      <c r="K21" s="32"/>
      <c r="L21" s="32"/>
      <c r="M21" s="28">
        <v>59</v>
      </c>
      <c r="N21" s="24">
        <v>117</v>
      </c>
      <c r="O21" s="24">
        <v>117</v>
      </c>
      <c r="P21" s="32"/>
      <c r="Q21" s="32"/>
      <c r="R21" s="28"/>
      <c r="S21" s="24"/>
      <c r="T21" s="24"/>
      <c r="U21" s="32"/>
      <c r="V21" s="32"/>
      <c r="W21" s="33"/>
      <c r="X21" s="32"/>
      <c r="Y21" s="32"/>
      <c r="Z21" s="32"/>
      <c r="AA21" s="32"/>
      <c r="AB21" s="33"/>
      <c r="AC21" s="32"/>
      <c r="AD21" s="32"/>
      <c r="AE21" s="32"/>
      <c r="AF21" s="32"/>
      <c r="AG21" s="33"/>
      <c r="AH21" s="32"/>
      <c r="AI21" s="32"/>
      <c r="AJ21" s="32"/>
      <c r="AK21" s="32"/>
      <c r="AL21" s="33"/>
      <c r="AM21" s="32"/>
      <c r="AN21" s="32"/>
      <c r="AO21" s="32"/>
      <c r="AP21" s="32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3" customFormat="1" ht="9.75" customHeight="1" x14ac:dyDescent="0.2">
      <c r="A22" s="24" t="s">
        <v>219</v>
      </c>
      <c r="B22" s="25" t="s">
        <v>118</v>
      </c>
      <c r="C22" s="28"/>
      <c r="D22" s="32"/>
      <c r="E22" s="24">
        <v>2</v>
      </c>
      <c r="F22" s="32"/>
      <c r="G22" s="28">
        <v>117</v>
      </c>
      <c r="H22" s="24">
        <v>39</v>
      </c>
      <c r="I22" s="24">
        <v>78</v>
      </c>
      <c r="J22" s="24">
        <v>78</v>
      </c>
      <c r="K22" s="32"/>
      <c r="L22" s="32"/>
      <c r="M22" s="33"/>
      <c r="N22" s="32"/>
      <c r="O22" s="32"/>
      <c r="P22" s="32"/>
      <c r="Q22" s="32"/>
      <c r="R22" s="28">
        <v>39</v>
      </c>
      <c r="S22" s="24">
        <v>78</v>
      </c>
      <c r="T22" s="24">
        <v>78</v>
      </c>
      <c r="U22" s="32"/>
      <c r="V22" s="32"/>
      <c r="W22" s="33"/>
      <c r="X22" s="32"/>
      <c r="Y22" s="32"/>
      <c r="Z22" s="32"/>
      <c r="AA22" s="32"/>
      <c r="AB22" s="33"/>
      <c r="AC22" s="32"/>
      <c r="AD22" s="32"/>
      <c r="AE22" s="32"/>
      <c r="AF22" s="32"/>
      <c r="AG22" s="33"/>
      <c r="AH22" s="32"/>
      <c r="AI22" s="32"/>
      <c r="AJ22" s="32"/>
      <c r="AK22" s="32"/>
      <c r="AL22" s="33"/>
      <c r="AM22" s="32"/>
      <c r="AN22" s="32"/>
      <c r="AO22" s="32"/>
      <c r="AP22" s="3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3" customFormat="1" ht="10.5" customHeight="1" x14ac:dyDescent="0.2">
      <c r="A23" s="24" t="s">
        <v>220</v>
      </c>
      <c r="B23" s="25" t="s">
        <v>119</v>
      </c>
      <c r="C23" s="28"/>
      <c r="D23" s="32"/>
      <c r="E23" s="24">
        <v>2</v>
      </c>
      <c r="F23" s="32"/>
      <c r="G23" s="28">
        <v>58</v>
      </c>
      <c r="H23" s="24">
        <v>19</v>
      </c>
      <c r="I23" s="24">
        <v>39</v>
      </c>
      <c r="J23" s="24">
        <v>39</v>
      </c>
      <c r="K23" s="32"/>
      <c r="L23" s="32"/>
      <c r="M23" s="33"/>
      <c r="N23" s="32"/>
      <c r="O23" s="32"/>
      <c r="P23" s="32"/>
      <c r="Q23" s="32"/>
      <c r="R23" s="28">
        <v>19</v>
      </c>
      <c r="S23" s="24">
        <v>39</v>
      </c>
      <c r="T23" s="24">
        <v>39</v>
      </c>
      <c r="U23" s="32"/>
      <c r="V23" s="32"/>
      <c r="W23" s="33"/>
      <c r="X23" s="32"/>
      <c r="Y23" s="32"/>
      <c r="Z23" s="32"/>
      <c r="AA23" s="32"/>
      <c r="AB23" s="33"/>
      <c r="AC23" s="32"/>
      <c r="AD23" s="32"/>
      <c r="AE23" s="32"/>
      <c r="AF23" s="32"/>
      <c r="AG23" s="33"/>
      <c r="AH23" s="32"/>
      <c r="AI23" s="32"/>
      <c r="AJ23" s="32"/>
      <c r="AK23" s="32"/>
      <c r="AL23" s="33"/>
      <c r="AM23" s="32"/>
      <c r="AN23" s="32"/>
      <c r="AO23" s="32"/>
      <c r="AP23" s="32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3" customFormat="1" ht="10.5" customHeight="1" x14ac:dyDescent="0.2">
      <c r="A24" s="24" t="s">
        <v>221</v>
      </c>
      <c r="B24" s="25" t="s">
        <v>120</v>
      </c>
      <c r="C24" s="28"/>
      <c r="D24" s="32"/>
      <c r="E24" s="24">
        <v>1</v>
      </c>
      <c r="F24" s="32"/>
      <c r="G24" s="28">
        <v>175</v>
      </c>
      <c r="H24" s="24">
        <v>58</v>
      </c>
      <c r="I24" s="24">
        <v>117</v>
      </c>
      <c r="J24" s="24">
        <v>111</v>
      </c>
      <c r="K24" s="24">
        <v>6</v>
      </c>
      <c r="L24" s="32"/>
      <c r="M24" s="28">
        <v>58</v>
      </c>
      <c r="N24" s="24">
        <v>117</v>
      </c>
      <c r="O24" s="24">
        <v>111</v>
      </c>
      <c r="P24" s="24">
        <v>6</v>
      </c>
      <c r="Q24" s="32"/>
      <c r="R24" s="28"/>
      <c r="S24" s="24"/>
      <c r="T24" s="24"/>
      <c r="U24" s="32"/>
      <c r="V24" s="32"/>
      <c r="W24" s="33"/>
      <c r="X24" s="32"/>
      <c r="Y24" s="32"/>
      <c r="Z24" s="32"/>
      <c r="AA24" s="32"/>
      <c r="AB24" s="33"/>
      <c r="AC24" s="32"/>
      <c r="AD24" s="32"/>
      <c r="AE24" s="32"/>
      <c r="AF24" s="32"/>
      <c r="AG24" s="33"/>
      <c r="AH24" s="32"/>
      <c r="AI24" s="32"/>
      <c r="AJ24" s="32"/>
      <c r="AK24" s="32"/>
      <c r="AL24" s="33"/>
      <c r="AM24" s="32"/>
      <c r="AN24" s="32"/>
      <c r="AO24" s="32"/>
      <c r="AP24" s="32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3" customFormat="1" ht="9.75" customHeight="1" x14ac:dyDescent="0.2">
      <c r="A25" s="24" t="s">
        <v>222</v>
      </c>
      <c r="B25" s="25" t="s">
        <v>121</v>
      </c>
      <c r="C25" s="28"/>
      <c r="D25" s="24">
        <v>12</v>
      </c>
      <c r="E25" s="32"/>
      <c r="F25" s="32"/>
      <c r="G25" s="28">
        <v>176</v>
      </c>
      <c r="H25" s="24">
        <v>59</v>
      </c>
      <c r="I25" s="24">
        <v>117</v>
      </c>
      <c r="J25" s="24">
        <v>2</v>
      </c>
      <c r="K25" s="24">
        <v>115</v>
      </c>
      <c r="L25" s="24"/>
      <c r="M25" s="28">
        <v>26</v>
      </c>
      <c r="N25" s="24">
        <v>51</v>
      </c>
      <c r="O25" s="24">
        <v>51</v>
      </c>
      <c r="P25" s="24">
        <v>49</v>
      </c>
      <c r="Q25" s="24"/>
      <c r="R25" s="28">
        <v>33</v>
      </c>
      <c r="S25" s="24">
        <v>66</v>
      </c>
      <c r="T25" s="24"/>
      <c r="U25" s="32">
        <v>66</v>
      </c>
      <c r="V25" s="32"/>
      <c r="W25" s="33"/>
      <c r="X25" s="32"/>
      <c r="Y25" s="32"/>
      <c r="Z25" s="32"/>
      <c r="AA25" s="32"/>
      <c r="AB25" s="33"/>
      <c r="AC25" s="32"/>
      <c r="AD25" s="32"/>
      <c r="AE25" s="32"/>
      <c r="AF25" s="32"/>
      <c r="AG25" s="33"/>
      <c r="AH25" s="32"/>
      <c r="AI25" s="32"/>
      <c r="AJ25" s="32"/>
      <c r="AK25" s="32"/>
      <c r="AL25" s="33"/>
      <c r="AM25" s="32"/>
      <c r="AN25" s="32"/>
      <c r="AO25" s="32"/>
      <c r="AP25" s="32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3" customFormat="1" ht="10.5" customHeight="1" x14ac:dyDescent="0.2">
      <c r="A26" s="24" t="s">
        <v>223</v>
      </c>
      <c r="B26" s="25" t="s">
        <v>122</v>
      </c>
      <c r="C26" s="28"/>
      <c r="D26" s="24">
        <v>2</v>
      </c>
      <c r="E26" s="24"/>
      <c r="F26" s="24"/>
      <c r="G26" s="28">
        <v>105</v>
      </c>
      <c r="H26" s="24">
        <v>35</v>
      </c>
      <c r="I26" s="24">
        <v>70</v>
      </c>
      <c r="J26" s="24">
        <v>70</v>
      </c>
      <c r="K26" s="24"/>
      <c r="L26" s="24"/>
      <c r="M26" s="28"/>
      <c r="N26" s="24"/>
      <c r="O26" s="24"/>
      <c r="P26" s="32"/>
      <c r="Q26" s="32"/>
      <c r="R26" s="28">
        <v>35</v>
      </c>
      <c r="S26" s="24">
        <v>70</v>
      </c>
      <c r="T26" s="24">
        <v>70</v>
      </c>
      <c r="U26" s="24"/>
      <c r="V26" s="32"/>
      <c r="W26" s="33"/>
      <c r="X26" s="32"/>
      <c r="Y26" s="32"/>
      <c r="Z26" s="32"/>
      <c r="AA26" s="32"/>
      <c r="AB26" s="33"/>
      <c r="AC26" s="32"/>
      <c r="AD26" s="32"/>
      <c r="AE26" s="32"/>
      <c r="AF26" s="32"/>
      <c r="AG26" s="33"/>
      <c r="AH26" s="32"/>
      <c r="AI26" s="32"/>
      <c r="AJ26" s="32"/>
      <c r="AK26" s="32"/>
      <c r="AL26" s="33"/>
      <c r="AM26" s="32"/>
      <c r="AN26" s="32"/>
      <c r="AO26" s="32"/>
      <c r="AP26" s="32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3" customFormat="1" ht="9" customHeight="1" x14ac:dyDescent="0.2">
      <c r="A27" s="21" t="s">
        <v>123</v>
      </c>
      <c r="B27" s="27" t="s">
        <v>124</v>
      </c>
      <c r="C27" s="23">
        <v>2</v>
      </c>
      <c r="D27" s="21"/>
      <c r="E27" s="21">
        <v>2</v>
      </c>
      <c r="F27" s="21"/>
      <c r="G27" s="23">
        <v>890</v>
      </c>
      <c r="H27" s="21">
        <v>297</v>
      </c>
      <c r="I27" s="21">
        <v>593</v>
      </c>
      <c r="J27" s="21">
        <v>515</v>
      </c>
      <c r="K27" s="21">
        <v>78</v>
      </c>
      <c r="L27" s="21"/>
      <c r="M27" s="23">
        <v>105</v>
      </c>
      <c r="N27" s="21">
        <v>208</v>
      </c>
      <c r="O27" s="21">
        <v>208</v>
      </c>
      <c r="P27" s="21"/>
      <c r="Q27" s="21"/>
      <c r="R27" s="23">
        <v>193</v>
      </c>
      <c r="S27" s="21">
        <v>385</v>
      </c>
      <c r="T27" s="21">
        <v>307</v>
      </c>
      <c r="U27" s="21">
        <v>78</v>
      </c>
      <c r="V27" s="21"/>
      <c r="W27" s="31"/>
      <c r="X27" s="30"/>
      <c r="Y27" s="30"/>
      <c r="Z27" s="30"/>
      <c r="AA27" s="30"/>
      <c r="AB27" s="31"/>
      <c r="AC27" s="30"/>
      <c r="AD27" s="30"/>
      <c r="AE27" s="30"/>
      <c r="AF27" s="30"/>
      <c r="AG27" s="31"/>
      <c r="AH27" s="30"/>
      <c r="AI27" s="30"/>
      <c r="AJ27" s="30"/>
      <c r="AK27" s="30"/>
      <c r="AL27" s="31"/>
      <c r="AM27" s="30"/>
      <c r="AN27" s="30"/>
      <c r="AO27" s="30"/>
      <c r="AP27" s="30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3" customFormat="1" ht="9" customHeight="1" x14ac:dyDescent="0.2">
      <c r="A28" s="21" t="s">
        <v>224</v>
      </c>
      <c r="B28" s="27" t="s">
        <v>125</v>
      </c>
      <c r="C28" s="23">
        <v>2</v>
      </c>
      <c r="D28" s="30"/>
      <c r="E28" s="21"/>
      <c r="F28" s="21"/>
      <c r="G28" s="23">
        <v>435</v>
      </c>
      <c r="H28" s="21">
        <v>145</v>
      </c>
      <c r="I28" s="21">
        <v>290</v>
      </c>
      <c r="J28" s="21">
        <v>290</v>
      </c>
      <c r="K28" s="21"/>
      <c r="L28" s="21"/>
      <c r="M28" s="23">
        <v>79</v>
      </c>
      <c r="N28" s="21">
        <v>157</v>
      </c>
      <c r="O28" s="21">
        <v>157</v>
      </c>
      <c r="P28" s="21"/>
      <c r="Q28" s="21"/>
      <c r="R28" s="23">
        <v>66</v>
      </c>
      <c r="S28" s="21">
        <v>133</v>
      </c>
      <c r="T28" s="21">
        <v>133</v>
      </c>
      <c r="U28" s="21"/>
      <c r="V28" s="21"/>
      <c r="W28" s="31"/>
      <c r="X28" s="30"/>
      <c r="Y28" s="30"/>
      <c r="Z28" s="30"/>
      <c r="AA28" s="30"/>
      <c r="AB28" s="31"/>
      <c r="AC28" s="30"/>
      <c r="AD28" s="30"/>
      <c r="AE28" s="30"/>
      <c r="AF28" s="30"/>
      <c r="AG28" s="31"/>
      <c r="AH28" s="30"/>
      <c r="AI28" s="30"/>
      <c r="AJ28" s="30"/>
      <c r="AK28" s="30"/>
      <c r="AL28" s="31"/>
      <c r="AM28" s="30"/>
      <c r="AN28" s="30"/>
      <c r="AO28" s="30"/>
      <c r="AP28" s="30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3" customFormat="1" ht="9" customHeight="1" x14ac:dyDescent="0.2">
      <c r="A29" s="24" t="s">
        <v>225</v>
      </c>
      <c r="B29" s="25" t="s">
        <v>126</v>
      </c>
      <c r="C29" s="28"/>
      <c r="D29" s="24"/>
      <c r="E29" s="24">
        <v>2</v>
      </c>
      <c r="F29" s="24"/>
      <c r="G29" s="28">
        <v>143</v>
      </c>
      <c r="H29" s="24">
        <v>48</v>
      </c>
      <c r="I29" s="24">
        <v>95</v>
      </c>
      <c r="J29" s="24">
        <v>17</v>
      </c>
      <c r="K29" s="24">
        <v>78</v>
      </c>
      <c r="L29" s="24"/>
      <c r="M29" s="28"/>
      <c r="N29" s="24"/>
      <c r="O29" s="24"/>
      <c r="P29" s="32"/>
      <c r="Q29" s="32"/>
      <c r="R29" s="28">
        <v>48</v>
      </c>
      <c r="S29" s="24">
        <v>95</v>
      </c>
      <c r="T29" s="24">
        <v>17</v>
      </c>
      <c r="U29" s="24">
        <v>78</v>
      </c>
      <c r="V29" s="24"/>
      <c r="W29" s="33"/>
      <c r="X29" s="32"/>
      <c r="Y29" s="32"/>
      <c r="Z29" s="32"/>
      <c r="AA29" s="32"/>
      <c r="AB29" s="33"/>
      <c r="AC29" s="32"/>
      <c r="AD29" s="32"/>
      <c r="AE29" s="32"/>
      <c r="AF29" s="32"/>
      <c r="AG29" s="33"/>
      <c r="AH29" s="32"/>
      <c r="AI29" s="32"/>
      <c r="AJ29" s="32"/>
      <c r="AK29" s="32"/>
      <c r="AL29" s="33"/>
      <c r="AM29" s="32"/>
      <c r="AN29" s="32"/>
      <c r="AO29" s="32"/>
      <c r="AP29" s="32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3" customFormat="1" ht="9.75" customHeight="1" x14ac:dyDescent="0.2">
      <c r="A30" s="24" t="s">
        <v>226</v>
      </c>
      <c r="B30" s="25" t="s">
        <v>127</v>
      </c>
      <c r="C30" s="28"/>
      <c r="D30" s="32"/>
      <c r="E30" s="24">
        <v>2</v>
      </c>
      <c r="F30" s="32"/>
      <c r="G30" s="28">
        <v>150</v>
      </c>
      <c r="H30" s="24">
        <v>50</v>
      </c>
      <c r="I30" s="24">
        <v>100</v>
      </c>
      <c r="J30" s="24">
        <v>100</v>
      </c>
      <c r="K30" s="24"/>
      <c r="L30" s="24"/>
      <c r="M30" s="28"/>
      <c r="N30" s="24"/>
      <c r="O30" s="24"/>
      <c r="P30" s="24"/>
      <c r="Q30" s="24"/>
      <c r="R30" s="28">
        <v>50</v>
      </c>
      <c r="S30" s="24">
        <v>100</v>
      </c>
      <c r="T30" s="24">
        <v>100</v>
      </c>
      <c r="U30" s="24"/>
      <c r="V30" s="24"/>
      <c r="W30" s="33"/>
      <c r="X30" s="32"/>
      <c r="Y30" s="32"/>
      <c r="Z30" s="32"/>
      <c r="AA30" s="32"/>
      <c r="AB30" s="33"/>
      <c r="AC30" s="32"/>
      <c r="AD30" s="32"/>
      <c r="AE30" s="32"/>
      <c r="AF30" s="32"/>
      <c r="AG30" s="33"/>
      <c r="AH30" s="32"/>
      <c r="AI30" s="32"/>
      <c r="AJ30" s="32"/>
      <c r="AK30" s="32"/>
      <c r="AL30" s="33"/>
      <c r="AM30" s="32"/>
      <c r="AN30" s="32"/>
      <c r="AO30" s="32"/>
      <c r="AP30" s="32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3" customFormat="1" ht="11.25" customHeight="1" x14ac:dyDescent="0.2">
      <c r="A31" s="24" t="s">
        <v>227</v>
      </c>
      <c r="B31" s="25" t="s">
        <v>128</v>
      </c>
      <c r="C31" s="28">
        <v>2</v>
      </c>
      <c r="D31" s="32"/>
      <c r="E31" s="32"/>
      <c r="F31" s="32"/>
      <c r="G31" s="28">
        <v>162</v>
      </c>
      <c r="H31" s="24">
        <v>54</v>
      </c>
      <c r="I31" s="24">
        <v>108</v>
      </c>
      <c r="J31" s="24">
        <v>108</v>
      </c>
      <c r="K31" s="24"/>
      <c r="L31" s="24"/>
      <c r="M31" s="28">
        <v>26</v>
      </c>
      <c r="N31" s="24">
        <v>51</v>
      </c>
      <c r="O31" s="24">
        <v>51</v>
      </c>
      <c r="P31" s="24"/>
      <c r="Q31" s="24"/>
      <c r="R31" s="28">
        <v>29</v>
      </c>
      <c r="S31" s="24">
        <v>57</v>
      </c>
      <c r="T31" s="24">
        <v>57</v>
      </c>
      <c r="U31" s="24"/>
      <c r="V31" s="24"/>
      <c r="W31" s="33"/>
      <c r="X31" s="32"/>
      <c r="Y31" s="32"/>
      <c r="Z31" s="32"/>
      <c r="AA31" s="32"/>
      <c r="AB31" s="33"/>
      <c r="AC31" s="32"/>
      <c r="AD31" s="32"/>
      <c r="AE31" s="32"/>
      <c r="AF31" s="32"/>
      <c r="AG31" s="33"/>
      <c r="AH31" s="32"/>
      <c r="AI31" s="32"/>
      <c r="AJ31" s="32"/>
      <c r="AK31" s="32"/>
      <c r="AL31" s="33"/>
      <c r="AM31" s="32"/>
      <c r="AN31" s="32"/>
      <c r="AO31" s="32"/>
      <c r="AP31" s="32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3" customFormat="1" ht="9.75" customHeight="1" x14ac:dyDescent="0.2">
      <c r="A32" s="24"/>
      <c r="B32" s="25" t="s">
        <v>213</v>
      </c>
      <c r="C32" s="33"/>
      <c r="D32" s="32"/>
      <c r="E32" s="32"/>
      <c r="F32" s="32"/>
      <c r="G32" s="33"/>
      <c r="H32" s="32"/>
      <c r="I32" s="32"/>
      <c r="J32" s="32"/>
      <c r="K32" s="32"/>
      <c r="L32" s="32"/>
      <c r="M32" s="33"/>
      <c r="N32" s="32"/>
      <c r="O32" s="32"/>
      <c r="P32" s="32"/>
      <c r="Q32" s="32"/>
      <c r="R32" s="33"/>
      <c r="S32" s="32"/>
      <c r="T32" s="32"/>
      <c r="U32" s="32"/>
      <c r="V32" s="32"/>
      <c r="W32" s="33"/>
      <c r="X32" s="24">
        <v>36</v>
      </c>
      <c r="Y32" s="32"/>
      <c r="Z32" s="32"/>
      <c r="AA32" s="32"/>
      <c r="AB32" s="33"/>
      <c r="AC32" s="24">
        <v>36</v>
      </c>
      <c r="AD32" s="32"/>
      <c r="AE32" s="32"/>
      <c r="AF32" s="32"/>
      <c r="AG32" s="33"/>
      <c r="AH32" s="24">
        <v>36</v>
      </c>
      <c r="AI32" s="32"/>
      <c r="AJ32" s="32"/>
      <c r="AK32" s="32"/>
      <c r="AL32" s="33"/>
      <c r="AM32" s="24">
        <v>36</v>
      </c>
      <c r="AN32" s="32"/>
      <c r="AO32" s="32"/>
      <c r="AP32" s="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3" customFormat="1" x14ac:dyDescent="0.2">
      <c r="A33" s="21" t="s">
        <v>129</v>
      </c>
      <c r="B33" s="27" t="s">
        <v>228</v>
      </c>
      <c r="C33" s="23">
        <v>16</v>
      </c>
      <c r="D33" s="21">
        <v>9</v>
      </c>
      <c r="E33" s="21">
        <v>3</v>
      </c>
      <c r="F33" s="21">
        <v>3</v>
      </c>
      <c r="G33" s="23">
        <v>3186</v>
      </c>
      <c r="H33" s="21">
        <v>1062</v>
      </c>
      <c r="I33" s="21">
        <v>2124</v>
      </c>
      <c r="J33" s="21">
        <v>1012</v>
      </c>
      <c r="K33" s="21">
        <v>1072</v>
      </c>
      <c r="L33" s="21">
        <v>40</v>
      </c>
      <c r="M33" s="23"/>
      <c r="N33" s="21"/>
      <c r="O33" s="21"/>
      <c r="P33" s="21"/>
      <c r="Q33" s="21"/>
      <c r="R33" s="23"/>
      <c r="S33" s="21"/>
      <c r="T33" s="21"/>
      <c r="U33" s="21"/>
      <c r="V33" s="21"/>
      <c r="W33" s="23">
        <v>334</v>
      </c>
      <c r="X33" s="21">
        <v>648</v>
      </c>
      <c r="Y33" s="21">
        <v>322</v>
      </c>
      <c r="Z33" s="21">
        <v>306</v>
      </c>
      <c r="AA33" s="21">
        <v>20</v>
      </c>
      <c r="AB33" s="23">
        <v>280</v>
      </c>
      <c r="AC33" s="21">
        <v>576</v>
      </c>
      <c r="AD33" s="21">
        <v>292</v>
      </c>
      <c r="AE33" s="21">
        <v>284</v>
      </c>
      <c r="AF33" s="21"/>
      <c r="AG33" s="23">
        <v>262</v>
      </c>
      <c r="AH33" s="21">
        <v>540</v>
      </c>
      <c r="AI33" s="21">
        <v>268</v>
      </c>
      <c r="AJ33" s="21">
        <v>272</v>
      </c>
      <c r="AK33" s="21"/>
      <c r="AL33" s="23">
        <v>186</v>
      </c>
      <c r="AM33" s="21">
        <v>360</v>
      </c>
      <c r="AN33" s="21">
        <v>130</v>
      </c>
      <c r="AO33" s="21">
        <v>210</v>
      </c>
      <c r="AP33" s="21">
        <v>20</v>
      </c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3" customFormat="1" ht="17.25" x14ac:dyDescent="0.2">
      <c r="A34" s="24" t="s">
        <v>130</v>
      </c>
      <c r="B34" s="6" t="s">
        <v>131</v>
      </c>
      <c r="C34" s="28"/>
      <c r="D34" s="24">
        <v>6</v>
      </c>
      <c r="E34" s="24">
        <v>1</v>
      </c>
      <c r="F34" s="24"/>
      <c r="G34" s="28">
        <v>498</v>
      </c>
      <c r="H34" s="24">
        <v>166</v>
      </c>
      <c r="I34" s="24">
        <v>332</v>
      </c>
      <c r="J34" s="24">
        <v>134</v>
      </c>
      <c r="K34" s="24">
        <v>198</v>
      </c>
      <c r="L34" s="24"/>
      <c r="M34" s="28"/>
      <c r="N34" s="24"/>
      <c r="O34" s="24"/>
      <c r="P34" s="24"/>
      <c r="Q34" s="24"/>
      <c r="R34" s="28"/>
      <c r="S34" s="24"/>
      <c r="T34" s="24"/>
      <c r="U34" s="24"/>
      <c r="V34" s="24"/>
      <c r="W34" s="28">
        <v>46</v>
      </c>
      <c r="X34" s="24">
        <v>72</v>
      </c>
      <c r="Y34" s="24">
        <v>38</v>
      </c>
      <c r="Z34" s="24">
        <v>34</v>
      </c>
      <c r="AA34" s="24"/>
      <c r="AB34" s="28">
        <v>48</v>
      </c>
      <c r="AC34" s="24">
        <v>112</v>
      </c>
      <c r="AD34" s="24">
        <v>48</v>
      </c>
      <c r="AE34" s="24">
        <v>64</v>
      </c>
      <c r="AF34" s="24"/>
      <c r="AG34" s="28">
        <v>46</v>
      </c>
      <c r="AH34" s="24">
        <v>108</v>
      </c>
      <c r="AI34" s="24">
        <v>48</v>
      </c>
      <c r="AJ34" s="24">
        <v>60</v>
      </c>
      <c r="AK34" s="24"/>
      <c r="AL34" s="28">
        <v>26</v>
      </c>
      <c r="AM34" s="24">
        <v>40</v>
      </c>
      <c r="AN34" s="24"/>
      <c r="AO34" s="24">
        <v>40</v>
      </c>
      <c r="AP34" s="2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3" customFormat="1" ht="8.25" customHeight="1" x14ac:dyDescent="0.2">
      <c r="A35" s="21" t="s">
        <v>229</v>
      </c>
      <c r="B35" s="25" t="s">
        <v>116</v>
      </c>
      <c r="C35" s="26"/>
      <c r="D35" s="27"/>
      <c r="E35" s="21">
        <v>6</v>
      </c>
      <c r="F35" s="21"/>
      <c r="G35" s="23">
        <v>154</v>
      </c>
      <c r="H35" s="21">
        <v>36</v>
      </c>
      <c r="I35" s="21">
        <v>118</v>
      </c>
      <c r="J35" s="21">
        <v>36</v>
      </c>
      <c r="K35" s="21">
        <v>82</v>
      </c>
      <c r="L35" s="21"/>
      <c r="M35" s="23"/>
      <c r="N35" s="21"/>
      <c r="O35" s="21"/>
      <c r="P35" s="21"/>
      <c r="Q35" s="21"/>
      <c r="R35" s="23"/>
      <c r="S35" s="21"/>
      <c r="T35" s="21"/>
      <c r="U35" s="21"/>
      <c r="V35" s="21"/>
      <c r="W35" s="23">
        <v>10</v>
      </c>
      <c r="X35" s="21">
        <v>36</v>
      </c>
      <c r="Y35" s="21">
        <v>36</v>
      </c>
      <c r="Z35" s="21"/>
      <c r="AA35" s="21"/>
      <c r="AB35" s="23">
        <v>10</v>
      </c>
      <c r="AC35" s="21">
        <v>32</v>
      </c>
      <c r="AD35" s="21"/>
      <c r="AE35" s="21">
        <v>32</v>
      </c>
      <c r="AF35" s="21"/>
      <c r="AG35" s="23">
        <v>10</v>
      </c>
      <c r="AH35" s="21">
        <v>30</v>
      </c>
      <c r="AI35" s="21"/>
      <c r="AJ35" s="21">
        <v>30</v>
      </c>
      <c r="AK35" s="21"/>
      <c r="AL35" s="23">
        <v>6</v>
      </c>
      <c r="AM35" s="21">
        <v>20</v>
      </c>
      <c r="AN35" s="21"/>
      <c r="AO35" s="21">
        <v>20</v>
      </c>
      <c r="AP35" s="21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3" customFormat="1" ht="8.25" customHeight="1" x14ac:dyDescent="0.2">
      <c r="A36" s="24" t="s">
        <v>230</v>
      </c>
      <c r="B36" s="25" t="s">
        <v>117</v>
      </c>
      <c r="C36" s="29"/>
      <c r="D36" s="21">
        <v>4</v>
      </c>
      <c r="E36" s="21"/>
      <c r="F36" s="21"/>
      <c r="G36" s="23">
        <v>54</v>
      </c>
      <c r="H36" s="21">
        <v>6</v>
      </c>
      <c r="I36" s="21">
        <v>48</v>
      </c>
      <c r="J36" s="21">
        <v>48</v>
      </c>
      <c r="K36" s="21"/>
      <c r="L36" s="21"/>
      <c r="M36" s="23"/>
      <c r="N36" s="21"/>
      <c r="O36" s="21"/>
      <c r="P36" s="21"/>
      <c r="Q36" s="21"/>
      <c r="R36" s="23"/>
      <c r="S36" s="21"/>
      <c r="T36" s="21"/>
      <c r="U36" s="21"/>
      <c r="V36" s="21"/>
      <c r="W36" s="23"/>
      <c r="X36" s="21"/>
      <c r="Y36" s="21"/>
      <c r="Z36" s="21"/>
      <c r="AA36" s="21"/>
      <c r="AB36" s="23">
        <v>6</v>
      </c>
      <c r="AC36" s="21">
        <v>48</v>
      </c>
      <c r="AD36" s="21">
        <v>48</v>
      </c>
      <c r="AE36" s="21"/>
      <c r="AF36" s="21"/>
      <c r="AG36" s="23"/>
      <c r="AH36" s="21"/>
      <c r="AI36" s="21"/>
      <c r="AJ36" s="21"/>
      <c r="AK36" s="21"/>
      <c r="AL36" s="23"/>
      <c r="AM36" s="21"/>
      <c r="AN36" s="21"/>
      <c r="AO36" s="21"/>
      <c r="AP36" s="21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3" customFormat="1" ht="9" customHeight="1" x14ac:dyDescent="0.2">
      <c r="A37" s="24" t="s">
        <v>231</v>
      </c>
      <c r="B37" s="25" t="s">
        <v>232</v>
      </c>
      <c r="C37" s="29"/>
      <c r="D37" s="25">
        <v>5</v>
      </c>
      <c r="E37" s="24">
        <v>6</v>
      </c>
      <c r="F37" s="24"/>
      <c r="G37" s="23">
        <v>54</v>
      </c>
      <c r="H37" s="21">
        <v>6</v>
      </c>
      <c r="I37" s="21">
        <v>48</v>
      </c>
      <c r="J37" s="21">
        <v>48</v>
      </c>
      <c r="K37" s="21"/>
      <c r="L37" s="21"/>
      <c r="M37" s="23"/>
      <c r="N37" s="21"/>
      <c r="O37" s="21"/>
      <c r="P37" s="21"/>
      <c r="Q37" s="21"/>
      <c r="R37" s="23"/>
      <c r="S37" s="21"/>
      <c r="T37" s="21"/>
      <c r="U37" s="21"/>
      <c r="V37" s="21"/>
      <c r="W37" s="23"/>
      <c r="X37" s="21"/>
      <c r="Y37" s="21"/>
      <c r="Z37" s="21"/>
      <c r="AA37" s="21"/>
      <c r="AB37" s="23"/>
      <c r="AC37" s="21"/>
      <c r="AD37" s="21"/>
      <c r="AE37" s="21"/>
      <c r="AF37" s="21"/>
      <c r="AG37" s="23">
        <v>6</v>
      </c>
      <c r="AH37" s="21">
        <v>48</v>
      </c>
      <c r="AI37" s="21">
        <v>48</v>
      </c>
      <c r="AJ37" s="21"/>
      <c r="AK37" s="21"/>
      <c r="AL37" s="23"/>
      <c r="AM37" s="21"/>
      <c r="AN37" s="21"/>
      <c r="AO37" s="21"/>
      <c r="AP37" s="21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3" customFormat="1" ht="9.75" customHeight="1" x14ac:dyDescent="0.2">
      <c r="A38" s="24" t="s">
        <v>233</v>
      </c>
      <c r="B38" s="25" t="s">
        <v>136</v>
      </c>
      <c r="C38" s="24"/>
      <c r="D38" s="29">
        <v>3456</v>
      </c>
      <c r="E38" s="25"/>
      <c r="F38" s="24"/>
      <c r="G38" s="28">
        <v>236</v>
      </c>
      <c r="H38" s="24">
        <v>118</v>
      </c>
      <c r="I38" s="24">
        <v>118</v>
      </c>
      <c r="J38" s="24">
        <v>2</v>
      </c>
      <c r="K38" s="24">
        <v>116</v>
      </c>
      <c r="L38" s="24"/>
      <c r="M38" s="28"/>
      <c r="N38" s="24"/>
      <c r="O38" s="24"/>
      <c r="P38" s="24"/>
      <c r="Q38" s="24"/>
      <c r="R38" s="28"/>
      <c r="S38" s="24"/>
      <c r="T38" s="24"/>
      <c r="U38" s="24"/>
      <c r="V38" s="24"/>
      <c r="W38" s="28">
        <v>36</v>
      </c>
      <c r="X38" s="24">
        <v>36</v>
      </c>
      <c r="Y38" s="24">
        <v>2</v>
      </c>
      <c r="Z38" s="24">
        <v>34</v>
      </c>
      <c r="AA38" s="24"/>
      <c r="AB38" s="28">
        <v>32</v>
      </c>
      <c r="AC38" s="24">
        <v>32</v>
      </c>
      <c r="AD38" s="24"/>
      <c r="AE38" s="24">
        <v>32</v>
      </c>
      <c r="AF38" s="24"/>
      <c r="AG38" s="28">
        <v>30</v>
      </c>
      <c r="AH38" s="24">
        <v>30</v>
      </c>
      <c r="AI38" s="24"/>
      <c r="AJ38" s="24">
        <v>30</v>
      </c>
      <c r="AK38" s="24"/>
      <c r="AL38" s="28">
        <v>20</v>
      </c>
      <c r="AM38" s="24">
        <v>20</v>
      </c>
      <c r="AN38" s="24"/>
      <c r="AO38" s="24">
        <v>20</v>
      </c>
      <c r="AP38" s="24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3" customFormat="1" ht="17.25" x14ac:dyDescent="0.2">
      <c r="A39" s="24" t="s">
        <v>137</v>
      </c>
      <c r="B39" s="6" t="s">
        <v>138</v>
      </c>
      <c r="C39" s="26"/>
      <c r="D39" s="21"/>
      <c r="E39" s="21"/>
      <c r="F39" s="21">
        <v>2</v>
      </c>
      <c r="G39" s="28">
        <v>222</v>
      </c>
      <c r="H39" s="24">
        <v>74</v>
      </c>
      <c r="I39" s="24">
        <v>148</v>
      </c>
      <c r="J39" s="24">
        <v>48</v>
      </c>
      <c r="K39" s="24">
        <v>100</v>
      </c>
      <c r="L39" s="24"/>
      <c r="M39" s="28"/>
      <c r="N39" s="24"/>
      <c r="O39" s="24"/>
      <c r="P39" s="24"/>
      <c r="Q39" s="24"/>
      <c r="R39" s="28"/>
      <c r="S39" s="24"/>
      <c r="T39" s="24"/>
      <c r="U39" s="24"/>
      <c r="V39" s="24"/>
      <c r="W39" s="28">
        <v>58</v>
      </c>
      <c r="X39" s="24">
        <v>116</v>
      </c>
      <c r="Y39" s="24">
        <v>48</v>
      </c>
      <c r="Z39" s="24">
        <v>68</v>
      </c>
      <c r="AA39" s="24"/>
      <c r="AB39" s="28">
        <v>16</v>
      </c>
      <c r="AC39" s="24">
        <v>32</v>
      </c>
      <c r="AD39" s="24"/>
      <c r="AE39" s="24">
        <v>32</v>
      </c>
      <c r="AF39" s="24"/>
      <c r="AG39" s="24"/>
      <c r="AH39" s="24"/>
      <c r="AI39" s="24"/>
      <c r="AJ39" s="24"/>
      <c r="AK39" s="24"/>
      <c r="AL39" s="28"/>
      <c r="AM39" s="24"/>
      <c r="AN39" s="24"/>
      <c r="AO39" s="24"/>
      <c r="AP39" s="24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3" customFormat="1" ht="9.75" customHeight="1" x14ac:dyDescent="0.2">
      <c r="A40" s="21" t="s">
        <v>234</v>
      </c>
      <c r="B40" s="27" t="s">
        <v>125</v>
      </c>
      <c r="C40" s="26"/>
      <c r="D40" s="27"/>
      <c r="E40" s="21"/>
      <c r="F40" s="21">
        <v>3</v>
      </c>
      <c r="G40" s="23">
        <v>72</v>
      </c>
      <c r="H40" s="21">
        <v>24</v>
      </c>
      <c r="I40" s="21">
        <v>48</v>
      </c>
      <c r="J40" s="21">
        <v>36</v>
      </c>
      <c r="K40" s="21">
        <v>12</v>
      </c>
      <c r="L40" s="21"/>
      <c r="M40" s="23"/>
      <c r="N40" s="21"/>
      <c r="O40" s="21"/>
      <c r="P40" s="21"/>
      <c r="Q40" s="21"/>
      <c r="R40" s="23"/>
      <c r="S40" s="21"/>
      <c r="T40" s="21"/>
      <c r="U40" s="21"/>
      <c r="V40" s="21"/>
      <c r="W40" s="23">
        <v>26</v>
      </c>
      <c r="X40" s="21">
        <v>48</v>
      </c>
      <c r="Y40" s="21">
        <v>36</v>
      </c>
      <c r="Z40" s="21">
        <v>12</v>
      </c>
      <c r="AA40" s="21"/>
      <c r="AB40" s="26"/>
      <c r="AC40" s="27"/>
      <c r="AD40" s="27"/>
      <c r="AE40" s="27"/>
      <c r="AF40" s="27"/>
      <c r="AG40" s="26"/>
      <c r="AH40" s="27"/>
      <c r="AI40" s="27"/>
      <c r="AJ40" s="27"/>
      <c r="AK40" s="27"/>
      <c r="AL40" s="26"/>
      <c r="AM40" s="27"/>
      <c r="AN40" s="27"/>
      <c r="AO40" s="27"/>
      <c r="AP40" s="27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3" customFormat="1" ht="17.25" x14ac:dyDescent="0.2">
      <c r="A41" s="24" t="s">
        <v>235</v>
      </c>
      <c r="B41" s="6" t="s">
        <v>236</v>
      </c>
      <c r="C41" s="28"/>
      <c r="D41" s="24"/>
      <c r="E41" s="24"/>
      <c r="F41" s="24">
        <v>4</v>
      </c>
      <c r="G41" s="28">
        <v>150</v>
      </c>
      <c r="H41" s="24">
        <v>50</v>
      </c>
      <c r="I41" s="24">
        <v>100</v>
      </c>
      <c r="J41" s="24">
        <v>12</v>
      </c>
      <c r="K41" s="24">
        <v>88</v>
      </c>
      <c r="L41" s="24"/>
      <c r="M41" s="28"/>
      <c r="N41" s="24"/>
      <c r="O41" s="24"/>
      <c r="P41" s="24"/>
      <c r="Q41" s="24"/>
      <c r="R41" s="28"/>
      <c r="S41" s="24"/>
      <c r="T41" s="24"/>
      <c r="U41" s="24"/>
      <c r="V41" s="24"/>
      <c r="W41" s="28">
        <v>34</v>
      </c>
      <c r="X41" s="24">
        <v>68</v>
      </c>
      <c r="Y41" s="24">
        <v>12</v>
      </c>
      <c r="Z41" s="24">
        <v>56</v>
      </c>
      <c r="AA41" s="24"/>
      <c r="AB41" s="28">
        <v>12</v>
      </c>
      <c r="AC41" s="24">
        <v>32</v>
      </c>
      <c r="AD41" s="24"/>
      <c r="AE41" s="24">
        <v>32</v>
      </c>
      <c r="AF41" s="24"/>
      <c r="AG41" s="28"/>
      <c r="AH41" s="24"/>
      <c r="AI41" s="24"/>
      <c r="AJ41" s="24"/>
      <c r="AK41" s="24"/>
      <c r="AL41" s="28"/>
      <c r="AM41" s="24"/>
      <c r="AN41" s="24"/>
      <c r="AO41" s="24"/>
      <c r="AP41" s="24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3" customFormat="1" ht="10.5" customHeight="1" x14ac:dyDescent="0.2">
      <c r="A42" s="21" t="s">
        <v>141</v>
      </c>
      <c r="B42" s="27" t="s">
        <v>142</v>
      </c>
      <c r="C42" s="23">
        <v>16</v>
      </c>
      <c r="D42" s="21">
        <v>3</v>
      </c>
      <c r="E42" s="21">
        <v>2</v>
      </c>
      <c r="F42" s="21">
        <v>1</v>
      </c>
      <c r="G42" s="23">
        <v>2466</v>
      </c>
      <c r="H42" s="21">
        <v>822</v>
      </c>
      <c r="I42" s="21">
        <v>1644</v>
      </c>
      <c r="J42" s="21">
        <v>830</v>
      </c>
      <c r="K42" s="21">
        <v>774</v>
      </c>
      <c r="L42" s="21">
        <v>40</v>
      </c>
      <c r="M42" s="23"/>
      <c r="N42" s="21"/>
      <c r="O42" s="21"/>
      <c r="P42" s="21"/>
      <c r="Q42" s="21"/>
      <c r="R42" s="23"/>
      <c r="S42" s="21"/>
      <c r="T42" s="21"/>
      <c r="U42" s="21"/>
      <c r="V42" s="21"/>
      <c r="W42" s="23">
        <v>230</v>
      </c>
      <c r="X42" s="21">
        <v>460</v>
      </c>
      <c r="Y42" s="21">
        <v>236</v>
      </c>
      <c r="Z42" s="21">
        <v>204</v>
      </c>
      <c r="AA42" s="21">
        <v>20</v>
      </c>
      <c r="AB42" s="21">
        <v>216</v>
      </c>
      <c r="AC42" s="21">
        <v>432</v>
      </c>
      <c r="AD42" s="21">
        <v>244</v>
      </c>
      <c r="AE42" s="21">
        <v>188</v>
      </c>
      <c r="AF42" s="23"/>
      <c r="AG42" s="23">
        <v>216</v>
      </c>
      <c r="AH42" s="21">
        <v>432</v>
      </c>
      <c r="AI42" s="21">
        <v>220</v>
      </c>
      <c r="AJ42" s="21">
        <v>212</v>
      </c>
      <c r="AK42" s="21"/>
      <c r="AL42" s="23">
        <v>160</v>
      </c>
      <c r="AM42" s="21">
        <v>320</v>
      </c>
      <c r="AN42" s="21">
        <v>130</v>
      </c>
      <c r="AO42" s="21">
        <v>170</v>
      </c>
      <c r="AP42" s="27">
        <v>20</v>
      </c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3" customFormat="1" ht="10.5" customHeight="1" x14ac:dyDescent="0.2">
      <c r="A43" s="24" t="s">
        <v>143</v>
      </c>
      <c r="B43" s="25" t="s">
        <v>144</v>
      </c>
      <c r="C43" s="28">
        <v>4</v>
      </c>
      <c r="D43" s="24">
        <v>3</v>
      </c>
      <c r="E43" s="24">
        <v>2</v>
      </c>
      <c r="F43" s="24">
        <v>1</v>
      </c>
      <c r="G43" s="28">
        <v>1086</v>
      </c>
      <c r="H43" s="24">
        <v>362</v>
      </c>
      <c r="I43" s="24">
        <v>724</v>
      </c>
      <c r="J43" s="24">
        <v>390</v>
      </c>
      <c r="K43" s="24">
        <v>314</v>
      </c>
      <c r="L43" s="24">
        <v>20</v>
      </c>
      <c r="M43" s="29"/>
      <c r="N43" s="25"/>
      <c r="O43" s="25"/>
      <c r="P43" s="25"/>
      <c r="Q43" s="25"/>
      <c r="R43" s="29"/>
      <c r="S43" s="25"/>
      <c r="T43" s="25"/>
      <c r="U43" s="25"/>
      <c r="V43" s="25"/>
      <c r="W43" s="28">
        <v>145</v>
      </c>
      <c r="X43" s="24">
        <v>290</v>
      </c>
      <c r="Y43" s="24">
        <v>146</v>
      </c>
      <c r="Z43" s="24">
        <v>124</v>
      </c>
      <c r="AA43" s="24">
        <v>20</v>
      </c>
      <c r="AB43" s="28">
        <v>141</v>
      </c>
      <c r="AC43" s="24">
        <v>282</v>
      </c>
      <c r="AD43" s="24">
        <v>166</v>
      </c>
      <c r="AE43" s="24">
        <v>116</v>
      </c>
      <c r="AF43" s="24"/>
      <c r="AG43" s="28">
        <v>41</v>
      </c>
      <c r="AH43" s="24">
        <v>82</v>
      </c>
      <c r="AI43" s="24">
        <v>42</v>
      </c>
      <c r="AJ43" s="24">
        <v>40</v>
      </c>
      <c r="AK43" s="24"/>
      <c r="AL43" s="28">
        <v>35</v>
      </c>
      <c r="AM43" s="24">
        <v>70</v>
      </c>
      <c r="AN43" s="24">
        <v>36</v>
      </c>
      <c r="AO43" s="24">
        <v>34</v>
      </c>
      <c r="AP43" s="25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3" customFormat="1" ht="9" customHeight="1" x14ac:dyDescent="0.2">
      <c r="A44" s="21" t="s">
        <v>237</v>
      </c>
      <c r="B44" s="27" t="s">
        <v>238</v>
      </c>
      <c r="C44" s="26">
        <v>3</v>
      </c>
      <c r="D44" s="27"/>
      <c r="E44" s="21"/>
      <c r="F44" s="21"/>
      <c r="G44" s="23">
        <v>180</v>
      </c>
      <c r="H44" s="21">
        <v>60</v>
      </c>
      <c r="I44" s="21">
        <v>120</v>
      </c>
      <c r="J44" s="21">
        <v>62</v>
      </c>
      <c r="K44" s="21">
        <v>38</v>
      </c>
      <c r="L44" s="21">
        <v>20</v>
      </c>
      <c r="M44" s="26"/>
      <c r="N44" s="27"/>
      <c r="O44" s="27"/>
      <c r="P44" s="27"/>
      <c r="Q44" s="27"/>
      <c r="R44" s="26"/>
      <c r="S44" s="27"/>
      <c r="T44" s="27"/>
      <c r="U44" s="27"/>
      <c r="V44" s="27"/>
      <c r="W44" s="23">
        <v>60</v>
      </c>
      <c r="X44" s="21">
        <v>120</v>
      </c>
      <c r="Y44" s="21">
        <v>62</v>
      </c>
      <c r="Z44" s="21">
        <v>38</v>
      </c>
      <c r="AA44" s="21">
        <v>20</v>
      </c>
      <c r="AB44" s="26"/>
      <c r="AC44" s="27"/>
      <c r="AD44" s="27"/>
      <c r="AE44" s="27"/>
      <c r="AF44" s="27"/>
      <c r="AG44" s="26"/>
      <c r="AH44" s="27"/>
      <c r="AI44" s="27"/>
      <c r="AJ44" s="27"/>
      <c r="AK44" s="27"/>
      <c r="AL44" s="26"/>
      <c r="AM44" s="27"/>
      <c r="AN44" s="27"/>
      <c r="AO44" s="27"/>
      <c r="AP44" s="27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3" customFormat="1" ht="9.75" customHeight="1" x14ac:dyDescent="0.2">
      <c r="A45" s="24" t="s">
        <v>239</v>
      </c>
      <c r="B45" s="25" t="s">
        <v>148</v>
      </c>
      <c r="C45" s="29"/>
      <c r="D45" s="24"/>
      <c r="E45" s="24">
        <v>4</v>
      </c>
      <c r="F45" s="24"/>
      <c r="G45" s="28">
        <v>75</v>
      </c>
      <c r="H45" s="24">
        <v>25</v>
      </c>
      <c r="I45" s="24">
        <v>50</v>
      </c>
      <c r="J45" s="24">
        <v>26</v>
      </c>
      <c r="K45" s="24">
        <v>24</v>
      </c>
      <c r="L45" s="24"/>
      <c r="M45" s="29"/>
      <c r="N45" s="25"/>
      <c r="O45" s="25"/>
      <c r="P45" s="25"/>
      <c r="Q45" s="25"/>
      <c r="R45" s="29"/>
      <c r="S45" s="25"/>
      <c r="T45" s="25"/>
      <c r="U45" s="25"/>
      <c r="V45" s="25"/>
      <c r="W45" s="28"/>
      <c r="X45" s="24"/>
      <c r="Y45" s="24"/>
      <c r="Z45" s="24"/>
      <c r="AA45" s="25"/>
      <c r="AB45" s="28">
        <v>25</v>
      </c>
      <c r="AC45" s="24">
        <v>50</v>
      </c>
      <c r="AD45" s="24">
        <v>26</v>
      </c>
      <c r="AE45" s="24">
        <v>24</v>
      </c>
      <c r="AF45" s="25"/>
      <c r="AG45" s="29"/>
      <c r="AH45" s="25"/>
      <c r="AI45" s="25"/>
      <c r="AJ45" s="25"/>
      <c r="AK45" s="25"/>
      <c r="AL45" s="29"/>
      <c r="AM45" s="25"/>
      <c r="AN45" s="25"/>
      <c r="AO45" s="25"/>
      <c r="AP45" s="2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3" customFormat="1" ht="9.75" customHeight="1" x14ac:dyDescent="0.2">
      <c r="A46" s="24" t="s">
        <v>240</v>
      </c>
      <c r="B46" s="25" t="s">
        <v>150</v>
      </c>
      <c r="C46" s="29"/>
      <c r="D46" s="24">
        <v>4</v>
      </c>
      <c r="E46" s="25"/>
      <c r="F46" s="25"/>
      <c r="G46" s="28">
        <v>90</v>
      </c>
      <c r="H46" s="24">
        <v>30</v>
      </c>
      <c r="I46" s="24">
        <v>60</v>
      </c>
      <c r="J46" s="24">
        <v>30</v>
      </c>
      <c r="K46" s="24">
        <v>30</v>
      </c>
      <c r="L46" s="25"/>
      <c r="M46" s="29"/>
      <c r="N46" s="25"/>
      <c r="O46" s="25"/>
      <c r="P46" s="25"/>
      <c r="Q46" s="25"/>
      <c r="R46" s="29"/>
      <c r="S46" s="25"/>
      <c r="T46" s="25"/>
      <c r="U46" s="25"/>
      <c r="V46" s="25"/>
      <c r="W46" s="28"/>
      <c r="X46" s="24"/>
      <c r="Y46" s="24"/>
      <c r="Z46" s="24"/>
      <c r="AA46" s="25"/>
      <c r="AB46" s="28">
        <v>30</v>
      </c>
      <c r="AC46" s="24">
        <v>60</v>
      </c>
      <c r="AD46" s="24">
        <v>30</v>
      </c>
      <c r="AE46" s="24">
        <v>30</v>
      </c>
      <c r="AF46" s="25"/>
      <c r="AG46" s="29"/>
      <c r="AH46" s="25"/>
      <c r="AI46" s="25"/>
      <c r="AJ46" s="25"/>
      <c r="AK46" s="25"/>
      <c r="AL46" s="29"/>
      <c r="AM46" s="25"/>
      <c r="AN46" s="25"/>
      <c r="AO46" s="25"/>
      <c r="AP46" s="25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3" customFormat="1" ht="9" customHeight="1" x14ac:dyDescent="0.2">
      <c r="A47" s="24" t="s">
        <v>241</v>
      </c>
      <c r="B47" s="25" t="s">
        <v>242</v>
      </c>
      <c r="C47" s="29"/>
      <c r="D47" s="25"/>
      <c r="E47" s="25"/>
      <c r="F47" s="24">
        <v>3</v>
      </c>
      <c r="G47" s="28">
        <v>120</v>
      </c>
      <c r="H47" s="24">
        <v>40</v>
      </c>
      <c r="I47" s="24">
        <v>80</v>
      </c>
      <c r="J47" s="24">
        <v>18</v>
      </c>
      <c r="K47" s="24">
        <v>62</v>
      </c>
      <c r="L47" s="25"/>
      <c r="M47" s="29"/>
      <c r="N47" s="25"/>
      <c r="O47" s="25"/>
      <c r="P47" s="25"/>
      <c r="Q47" s="25"/>
      <c r="R47" s="29"/>
      <c r="S47" s="25"/>
      <c r="T47" s="25"/>
      <c r="U47" s="25"/>
      <c r="V47" s="25"/>
      <c r="W47" s="28">
        <v>40</v>
      </c>
      <c r="X47" s="24">
        <v>80</v>
      </c>
      <c r="Y47" s="24">
        <v>18</v>
      </c>
      <c r="Z47" s="24">
        <v>62</v>
      </c>
      <c r="AA47" s="25"/>
      <c r="AB47" s="29"/>
      <c r="AC47" s="25"/>
      <c r="AD47" s="25"/>
      <c r="AE47" s="25"/>
      <c r="AF47" s="25"/>
      <c r="AG47" s="29"/>
      <c r="AH47" s="25"/>
      <c r="AI47" s="25"/>
      <c r="AJ47" s="25"/>
      <c r="AK47" s="25"/>
      <c r="AL47" s="29"/>
      <c r="AM47" s="25"/>
      <c r="AN47" s="25"/>
      <c r="AO47" s="25"/>
      <c r="AP47" s="25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3" customFormat="1" ht="9" customHeight="1" x14ac:dyDescent="0.2">
      <c r="A48" s="34"/>
      <c r="B48" s="35"/>
      <c r="C48" s="35"/>
      <c r="D48" s="35"/>
      <c r="E48" s="35"/>
      <c r="F48" s="34"/>
      <c r="G48" s="34"/>
      <c r="H48" s="34"/>
      <c r="I48" s="34"/>
      <c r="J48" s="34"/>
      <c r="K48" s="34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4"/>
      <c r="X48" s="34"/>
      <c r="Y48" s="34"/>
      <c r="Z48" s="34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3" customFormat="1" ht="9" customHeight="1" x14ac:dyDescent="0.2">
      <c r="A49" s="34"/>
      <c r="B49" s="35"/>
      <c r="C49" s="35"/>
      <c r="D49" s="35"/>
      <c r="E49" s="35"/>
      <c r="F49" s="34"/>
      <c r="G49" s="34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4"/>
      <c r="X49" s="34"/>
      <c r="Y49" s="34"/>
      <c r="Z49" s="34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3" customFormat="1" ht="9" customHeight="1" x14ac:dyDescent="0.2">
      <c r="A50" s="34"/>
      <c r="B50" s="35"/>
      <c r="C50" s="35"/>
      <c r="D50" s="35"/>
      <c r="E50" s="35"/>
      <c r="F50" s="34"/>
      <c r="G50" s="34"/>
      <c r="H50" s="34"/>
      <c r="I50" s="34"/>
      <c r="J50" s="34"/>
      <c r="K50" s="34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4"/>
      <c r="X50" s="34"/>
      <c r="Y50" s="34"/>
      <c r="Z50" s="34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3" customFormat="1" ht="9" customHeight="1" x14ac:dyDescent="0.2">
      <c r="A51" s="34"/>
      <c r="B51" s="35"/>
      <c r="C51" s="35"/>
      <c r="D51" s="35"/>
      <c r="E51" s="35"/>
      <c r="F51" s="34"/>
      <c r="G51" s="34"/>
      <c r="H51" s="34"/>
      <c r="I51" s="34"/>
      <c r="J51" s="34"/>
      <c r="K51" s="34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4"/>
      <c r="X51" s="34"/>
      <c r="Y51" s="34"/>
      <c r="Z51" s="34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3" customFormat="1" ht="9" customHeight="1" x14ac:dyDescent="0.2">
      <c r="A52" s="34"/>
      <c r="B52" s="35"/>
      <c r="C52" s="35"/>
      <c r="D52" s="35"/>
      <c r="E52" s="35"/>
      <c r="F52" s="34"/>
      <c r="G52" s="34"/>
      <c r="H52" s="34"/>
      <c r="I52" s="34"/>
      <c r="J52" s="34"/>
      <c r="K52" s="34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4"/>
      <c r="X52" s="34"/>
      <c r="Y52" s="34"/>
      <c r="Z52" s="34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3" customFormat="1" ht="9" customHeight="1" x14ac:dyDescent="0.2">
      <c r="A53" s="34"/>
      <c r="B53" s="35"/>
      <c r="C53" s="35"/>
      <c r="D53" s="35"/>
      <c r="E53" s="35"/>
      <c r="F53" s="34"/>
      <c r="G53" s="34"/>
      <c r="H53" s="34"/>
      <c r="I53" s="34"/>
      <c r="J53" s="34"/>
      <c r="K53" s="34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4"/>
      <c r="X53" s="34"/>
      <c r="Y53" s="34"/>
      <c r="Z53" s="34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3" customFormat="1" ht="9" customHeight="1" x14ac:dyDescent="0.2">
      <c r="A54" s="34"/>
      <c r="B54" s="35"/>
      <c r="C54" s="35"/>
      <c r="D54" s="35"/>
      <c r="E54" s="35"/>
      <c r="F54" s="34"/>
      <c r="G54" s="34"/>
      <c r="H54" s="34"/>
      <c r="I54" s="34"/>
      <c r="J54" s="34"/>
      <c r="K54" s="34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4"/>
      <c r="X54" s="34"/>
      <c r="Y54" s="34"/>
      <c r="Z54" s="34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3" customFormat="1" ht="9" customHeight="1" x14ac:dyDescent="0.2">
      <c r="A55" s="34"/>
      <c r="B55" s="35"/>
      <c r="C55" s="35"/>
      <c r="D55" s="35"/>
      <c r="E55" s="35"/>
      <c r="F55" s="34"/>
      <c r="G55" s="34"/>
      <c r="H55" s="34"/>
      <c r="I55" s="34"/>
      <c r="J55" s="34"/>
      <c r="K55" s="34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4"/>
      <c r="X55" s="34"/>
      <c r="Y55" s="34"/>
      <c r="Z55" s="34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3" customFormat="1" ht="9" customHeight="1" x14ac:dyDescent="0.2">
      <c r="A56" s="34"/>
      <c r="B56" s="35"/>
      <c r="C56" s="35"/>
      <c r="D56" s="35"/>
      <c r="E56" s="35"/>
      <c r="F56" s="34"/>
      <c r="G56" s="34"/>
      <c r="H56" s="34"/>
      <c r="I56" s="34"/>
      <c r="J56" s="34"/>
      <c r="K56" s="34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4"/>
      <c r="X56" s="34"/>
      <c r="Y56" s="34"/>
      <c r="Z56" s="34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3" customFormat="1" ht="9" customHeight="1" x14ac:dyDescent="0.2">
      <c r="A57" s="34"/>
      <c r="B57" s="35"/>
      <c r="C57" s="35"/>
      <c r="D57" s="35"/>
      <c r="E57" s="35"/>
      <c r="F57" s="34"/>
      <c r="G57" s="34"/>
      <c r="H57" s="34"/>
      <c r="I57" s="34"/>
      <c r="J57" s="34"/>
      <c r="K57" s="34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4"/>
      <c r="X57" s="34"/>
      <c r="Y57" s="34"/>
      <c r="Z57" s="34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3" customForma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3" customFormat="1" ht="12.75" customHeight="1" x14ac:dyDescent="0.2">
      <c r="A59" s="533" t="s">
        <v>198</v>
      </c>
      <c r="B59" s="533" t="s">
        <v>243</v>
      </c>
      <c r="C59" s="535" t="s">
        <v>100</v>
      </c>
      <c r="D59" s="535"/>
      <c r="E59" s="535"/>
      <c r="F59" s="535"/>
      <c r="G59" s="533" t="s">
        <v>200</v>
      </c>
      <c r="H59" s="533"/>
      <c r="I59" s="533"/>
      <c r="J59" s="533"/>
      <c r="K59" s="533"/>
      <c r="L59" s="533"/>
      <c r="M59" s="535" t="s">
        <v>201</v>
      </c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5"/>
      <c r="AK59" s="535"/>
      <c r="AL59" s="535"/>
      <c r="AM59" s="535"/>
      <c r="AN59" s="535"/>
      <c r="AO59" s="535"/>
      <c r="AP59" s="535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3" customFormat="1" x14ac:dyDescent="0.2">
      <c r="A60" s="533"/>
      <c r="B60" s="533"/>
      <c r="C60" s="535"/>
      <c r="D60" s="535"/>
      <c r="E60" s="535"/>
      <c r="F60" s="535"/>
      <c r="G60" s="533"/>
      <c r="H60" s="533"/>
      <c r="I60" s="533"/>
      <c r="J60" s="533"/>
      <c r="K60" s="533"/>
      <c r="L60" s="533"/>
      <c r="M60" s="539" t="s">
        <v>244</v>
      </c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39"/>
      <c r="AL60" s="539"/>
      <c r="AM60" s="539"/>
      <c r="AN60" s="539"/>
      <c r="AO60" s="539"/>
      <c r="AP60" s="539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" customFormat="1" ht="12.75" customHeight="1" x14ac:dyDescent="0.2">
      <c r="A61" s="533"/>
      <c r="B61" s="533"/>
      <c r="C61" s="535"/>
      <c r="D61" s="535"/>
      <c r="E61" s="535"/>
      <c r="F61" s="535"/>
      <c r="G61" s="532" t="s">
        <v>101</v>
      </c>
      <c r="H61" s="532" t="s">
        <v>203</v>
      </c>
      <c r="I61" s="533" t="s">
        <v>102</v>
      </c>
      <c r="J61" s="533"/>
      <c r="K61" s="533"/>
      <c r="L61" s="533"/>
      <c r="M61" s="535" t="s">
        <v>103</v>
      </c>
      <c r="N61" s="535"/>
      <c r="O61" s="535"/>
      <c r="P61" s="535"/>
      <c r="Q61" s="535"/>
      <c r="R61" s="535" t="s">
        <v>204</v>
      </c>
      <c r="S61" s="535"/>
      <c r="T61" s="535"/>
      <c r="U61" s="535"/>
      <c r="V61" s="535"/>
      <c r="W61" s="535" t="s">
        <v>104</v>
      </c>
      <c r="X61" s="535"/>
      <c r="Y61" s="535"/>
      <c r="Z61" s="535"/>
      <c r="AA61" s="535"/>
      <c r="AB61" s="535" t="s">
        <v>205</v>
      </c>
      <c r="AC61" s="535"/>
      <c r="AD61" s="535"/>
      <c r="AE61" s="535"/>
      <c r="AF61" s="535"/>
      <c r="AG61" s="535" t="s">
        <v>105</v>
      </c>
      <c r="AH61" s="535"/>
      <c r="AI61" s="535"/>
      <c r="AJ61" s="535"/>
      <c r="AK61" s="535"/>
      <c r="AL61" s="530" t="s">
        <v>106</v>
      </c>
      <c r="AM61" s="530"/>
      <c r="AN61" s="530"/>
      <c r="AO61" s="530"/>
      <c r="AP61" s="530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" customFormat="1" ht="15" customHeight="1" x14ac:dyDescent="0.2">
      <c r="A62" s="533"/>
      <c r="B62" s="533"/>
      <c r="C62" s="537" t="s">
        <v>206</v>
      </c>
      <c r="D62" s="537" t="s">
        <v>207</v>
      </c>
      <c r="E62" s="537" t="s">
        <v>208</v>
      </c>
      <c r="F62" s="537" t="s">
        <v>209</v>
      </c>
      <c r="G62" s="532"/>
      <c r="H62" s="532"/>
      <c r="I62" s="532" t="s">
        <v>98</v>
      </c>
      <c r="J62" s="533" t="s">
        <v>210</v>
      </c>
      <c r="K62" s="533"/>
      <c r="L62" s="533"/>
      <c r="M62" s="532" t="s">
        <v>203</v>
      </c>
      <c r="N62" s="532" t="s">
        <v>98</v>
      </c>
      <c r="O62" s="533" t="s">
        <v>210</v>
      </c>
      <c r="P62" s="533"/>
      <c r="Q62" s="533"/>
      <c r="R62" s="532" t="s">
        <v>203</v>
      </c>
      <c r="S62" s="532" t="s">
        <v>98</v>
      </c>
      <c r="T62" s="533" t="s">
        <v>210</v>
      </c>
      <c r="U62" s="533"/>
      <c r="V62" s="533"/>
      <c r="W62" s="532" t="s">
        <v>203</v>
      </c>
      <c r="X62" s="532" t="s">
        <v>98</v>
      </c>
      <c r="Y62" s="533" t="s">
        <v>210</v>
      </c>
      <c r="Z62" s="533"/>
      <c r="AA62" s="533"/>
      <c r="AB62" s="532" t="s">
        <v>203</v>
      </c>
      <c r="AC62" s="532" t="s">
        <v>98</v>
      </c>
      <c r="AD62" s="533" t="s">
        <v>210</v>
      </c>
      <c r="AE62" s="533"/>
      <c r="AF62" s="533"/>
      <c r="AG62" s="532" t="s">
        <v>203</v>
      </c>
      <c r="AH62" s="532" t="s">
        <v>98</v>
      </c>
      <c r="AI62" s="533" t="s">
        <v>210</v>
      </c>
      <c r="AJ62" s="533"/>
      <c r="AK62" s="533"/>
      <c r="AL62" s="531" t="s">
        <v>203</v>
      </c>
      <c r="AM62" s="532" t="s">
        <v>98</v>
      </c>
      <c r="AN62" s="533" t="s">
        <v>210</v>
      </c>
      <c r="AO62" s="533"/>
      <c r="AP62" s="533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" customFormat="1" ht="12.75" customHeight="1" x14ac:dyDescent="0.2">
      <c r="A63" s="533"/>
      <c r="B63" s="533"/>
      <c r="C63" s="537"/>
      <c r="D63" s="537"/>
      <c r="E63" s="537"/>
      <c r="F63" s="537"/>
      <c r="G63" s="532"/>
      <c r="H63" s="532"/>
      <c r="I63" s="532"/>
      <c r="J63" s="532" t="s">
        <v>211</v>
      </c>
      <c r="K63" s="532" t="s">
        <v>107</v>
      </c>
      <c r="L63" s="532" t="s">
        <v>108</v>
      </c>
      <c r="M63" s="532"/>
      <c r="N63" s="532"/>
      <c r="O63" s="532" t="s">
        <v>211</v>
      </c>
      <c r="P63" s="532" t="s">
        <v>212</v>
      </c>
      <c r="Q63" s="532" t="s">
        <v>108</v>
      </c>
      <c r="R63" s="532"/>
      <c r="S63" s="532"/>
      <c r="T63" s="532" t="s">
        <v>211</v>
      </c>
      <c r="U63" s="532" t="s">
        <v>212</v>
      </c>
      <c r="V63" s="532" t="s">
        <v>108</v>
      </c>
      <c r="W63" s="532"/>
      <c r="X63" s="532"/>
      <c r="Y63" s="532" t="s">
        <v>211</v>
      </c>
      <c r="Z63" s="532" t="s">
        <v>212</v>
      </c>
      <c r="AA63" s="532" t="s">
        <v>108</v>
      </c>
      <c r="AB63" s="532"/>
      <c r="AC63" s="532"/>
      <c r="AD63" s="532" t="s">
        <v>211</v>
      </c>
      <c r="AE63" s="532" t="s">
        <v>212</v>
      </c>
      <c r="AF63" s="532" t="s">
        <v>108</v>
      </c>
      <c r="AG63" s="532"/>
      <c r="AH63" s="532"/>
      <c r="AI63" s="532" t="s">
        <v>211</v>
      </c>
      <c r="AJ63" s="532" t="s">
        <v>212</v>
      </c>
      <c r="AK63" s="532" t="s">
        <v>108</v>
      </c>
      <c r="AL63" s="531"/>
      <c r="AM63" s="532"/>
      <c r="AN63" s="532" t="s">
        <v>211</v>
      </c>
      <c r="AO63" s="532" t="s">
        <v>212</v>
      </c>
      <c r="AP63" s="532" t="s">
        <v>108</v>
      </c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" customFormat="1" x14ac:dyDescent="0.2">
      <c r="A64" s="533"/>
      <c r="B64" s="533"/>
      <c r="C64" s="537"/>
      <c r="D64" s="537"/>
      <c r="E64" s="537"/>
      <c r="F64" s="537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2"/>
      <c r="AL64" s="531"/>
      <c r="AM64" s="532"/>
      <c r="AN64" s="532"/>
      <c r="AO64" s="532"/>
      <c r="AP64" s="532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" customFormat="1" x14ac:dyDescent="0.2">
      <c r="A65" s="533"/>
      <c r="B65" s="533"/>
      <c r="C65" s="537"/>
      <c r="D65" s="537"/>
      <c r="E65" s="537"/>
      <c r="F65" s="537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2"/>
      <c r="AB65" s="532"/>
      <c r="AC65" s="532"/>
      <c r="AD65" s="532"/>
      <c r="AE65" s="532"/>
      <c r="AF65" s="532"/>
      <c r="AG65" s="532"/>
      <c r="AH65" s="532"/>
      <c r="AI65" s="532"/>
      <c r="AJ65" s="532"/>
      <c r="AK65" s="532"/>
      <c r="AL65" s="531"/>
      <c r="AM65" s="532"/>
      <c r="AN65" s="532"/>
      <c r="AO65" s="532"/>
      <c r="AP65" s="532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" customFormat="1" x14ac:dyDescent="0.2">
      <c r="A66" s="533"/>
      <c r="B66" s="533"/>
      <c r="C66" s="537"/>
      <c r="D66" s="537"/>
      <c r="E66" s="537"/>
      <c r="F66" s="537"/>
      <c r="G66" s="532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  <c r="S66" s="532"/>
      <c r="T66" s="532"/>
      <c r="U66" s="532"/>
      <c r="V66" s="532"/>
      <c r="W66" s="532"/>
      <c r="X66" s="532"/>
      <c r="Y66" s="532"/>
      <c r="Z66" s="532"/>
      <c r="AA66" s="532"/>
      <c r="AB66" s="532"/>
      <c r="AC66" s="532"/>
      <c r="AD66" s="532"/>
      <c r="AE66" s="532"/>
      <c r="AF66" s="532"/>
      <c r="AG66" s="532"/>
      <c r="AH66" s="532"/>
      <c r="AI66" s="532"/>
      <c r="AJ66" s="532"/>
      <c r="AK66" s="532"/>
      <c r="AL66" s="531"/>
      <c r="AM66" s="532"/>
      <c r="AN66" s="532"/>
      <c r="AO66" s="532"/>
      <c r="AP66" s="532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3" customFormat="1" ht="8.25" customHeight="1" x14ac:dyDescent="0.2">
      <c r="A67" s="533"/>
      <c r="B67" s="533"/>
      <c r="C67" s="537"/>
      <c r="D67" s="537"/>
      <c r="E67" s="537"/>
      <c r="F67" s="537"/>
      <c r="G67" s="532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2"/>
      <c r="S67" s="532"/>
      <c r="T67" s="532"/>
      <c r="U67" s="532"/>
      <c r="V67" s="532"/>
      <c r="W67" s="532"/>
      <c r="X67" s="532"/>
      <c r="Y67" s="532"/>
      <c r="Z67" s="532"/>
      <c r="AA67" s="532"/>
      <c r="AB67" s="532"/>
      <c r="AC67" s="532"/>
      <c r="AD67" s="532"/>
      <c r="AE67" s="532"/>
      <c r="AF67" s="532"/>
      <c r="AG67" s="532"/>
      <c r="AH67" s="532"/>
      <c r="AI67" s="532"/>
      <c r="AJ67" s="532"/>
      <c r="AK67" s="532"/>
      <c r="AL67" s="531"/>
      <c r="AM67" s="532"/>
      <c r="AN67" s="532"/>
      <c r="AO67" s="532"/>
      <c r="AP67" s="532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" customFormat="1" ht="3.75" hidden="1" customHeight="1" x14ac:dyDescent="0.2">
      <c r="A68" s="533"/>
      <c r="B68" s="533"/>
      <c r="C68" s="537"/>
      <c r="D68" s="537"/>
      <c r="E68" s="537"/>
      <c r="F68" s="537"/>
      <c r="G68" s="532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32"/>
      <c r="T68" s="532"/>
      <c r="U68" s="532"/>
      <c r="V68" s="532"/>
      <c r="W68" s="532"/>
      <c r="X68" s="532"/>
      <c r="Y68" s="532"/>
      <c r="Z68" s="532"/>
      <c r="AA68" s="532"/>
      <c r="AB68" s="532"/>
      <c r="AC68" s="532"/>
      <c r="AD68" s="532"/>
      <c r="AE68" s="532"/>
      <c r="AF68" s="532"/>
      <c r="AG68" s="532"/>
      <c r="AH68" s="532"/>
      <c r="AI68" s="532"/>
      <c r="AJ68" s="532"/>
      <c r="AK68" s="532"/>
      <c r="AL68" s="531"/>
      <c r="AM68" s="532"/>
      <c r="AN68" s="532"/>
      <c r="AO68" s="532"/>
      <c r="AP68" s="532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3" customFormat="1" ht="12.75" hidden="1" customHeight="1" x14ac:dyDescent="0.2">
      <c r="A69" s="533"/>
      <c r="B69" s="533"/>
      <c r="C69" s="537"/>
      <c r="D69" s="537"/>
      <c r="E69" s="537"/>
      <c r="F69" s="537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32"/>
      <c r="W69" s="532"/>
      <c r="X69" s="532"/>
      <c r="Y69" s="532"/>
      <c r="Z69" s="532"/>
      <c r="AA69" s="532"/>
      <c r="AB69" s="532"/>
      <c r="AC69" s="532"/>
      <c r="AD69" s="532"/>
      <c r="AE69" s="532"/>
      <c r="AF69" s="532"/>
      <c r="AG69" s="532"/>
      <c r="AH69" s="532"/>
      <c r="AI69" s="532"/>
      <c r="AJ69" s="532"/>
      <c r="AK69" s="532"/>
      <c r="AL69" s="531"/>
      <c r="AM69" s="532"/>
      <c r="AN69" s="532"/>
      <c r="AO69" s="532"/>
      <c r="AP69" s="532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3" customFormat="1" ht="12.75" hidden="1" customHeight="1" x14ac:dyDescent="0.2">
      <c r="A70" s="533"/>
      <c r="B70" s="533"/>
      <c r="C70" s="537"/>
      <c r="D70" s="537"/>
      <c r="E70" s="537"/>
      <c r="F70" s="537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532"/>
      <c r="AC70" s="532"/>
      <c r="AD70" s="532"/>
      <c r="AE70" s="532"/>
      <c r="AF70" s="532"/>
      <c r="AG70" s="532"/>
      <c r="AH70" s="532"/>
      <c r="AI70" s="532"/>
      <c r="AJ70" s="532"/>
      <c r="AK70" s="532"/>
      <c r="AL70" s="531"/>
      <c r="AM70" s="532"/>
      <c r="AN70" s="532"/>
      <c r="AO70" s="532"/>
      <c r="AP70" s="532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3" customFormat="1" ht="12.75" customHeight="1" x14ac:dyDescent="0.2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  <c r="K71" s="7">
        <v>11</v>
      </c>
      <c r="L71" s="7">
        <v>12</v>
      </c>
      <c r="M71" s="7">
        <v>13</v>
      </c>
      <c r="N71" s="18">
        <v>14</v>
      </c>
      <c r="O71" s="7">
        <v>15</v>
      </c>
      <c r="P71" s="7">
        <v>16</v>
      </c>
      <c r="Q71" s="7">
        <v>17</v>
      </c>
      <c r="R71" s="7">
        <v>18</v>
      </c>
      <c r="S71" s="18">
        <v>19</v>
      </c>
      <c r="T71" s="7">
        <v>20</v>
      </c>
      <c r="U71" s="7">
        <v>21</v>
      </c>
      <c r="V71" s="7">
        <v>22</v>
      </c>
      <c r="W71" s="7">
        <v>23</v>
      </c>
      <c r="X71" s="18">
        <v>24</v>
      </c>
      <c r="Y71" s="7">
        <v>25</v>
      </c>
      <c r="Z71" s="7">
        <v>26</v>
      </c>
      <c r="AA71" s="7">
        <v>27</v>
      </c>
      <c r="AB71" s="7">
        <v>28</v>
      </c>
      <c r="AC71" s="18">
        <v>29</v>
      </c>
      <c r="AD71" s="7">
        <v>30</v>
      </c>
      <c r="AE71" s="7">
        <v>31</v>
      </c>
      <c r="AF71" s="7">
        <v>32</v>
      </c>
      <c r="AG71" s="7">
        <v>33</v>
      </c>
      <c r="AH71" s="18">
        <v>34</v>
      </c>
      <c r="AI71" s="7">
        <v>35</v>
      </c>
      <c r="AJ71" s="7">
        <v>36</v>
      </c>
      <c r="AK71" s="7">
        <v>37</v>
      </c>
      <c r="AL71" s="15">
        <v>38</v>
      </c>
      <c r="AM71" s="18">
        <v>39</v>
      </c>
      <c r="AN71" s="7">
        <v>40</v>
      </c>
      <c r="AO71" s="7">
        <v>41</v>
      </c>
      <c r="AP71" s="7">
        <v>42</v>
      </c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3" customFormat="1" ht="17.25" x14ac:dyDescent="0.2">
      <c r="A72" s="24" t="s">
        <v>245</v>
      </c>
      <c r="B72" s="6" t="s">
        <v>246</v>
      </c>
      <c r="C72" s="28"/>
      <c r="D72" s="24">
        <v>4</v>
      </c>
      <c r="E72" s="24"/>
      <c r="F72" s="24"/>
      <c r="G72" s="28">
        <v>66</v>
      </c>
      <c r="H72" s="24">
        <v>22</v>
      </c>
      <c r="I72" s="24">
        <v>44</v>
      </c>
      <c r="J72" s="24">
        <v>30</v>
      </c>
      <c r="K72" s="24">
        <v>14</v>
      </c>
      <c r="L72" s="24"/>
      <c r="M72" s="28"/>
      <c r="N72" s="24"/>
      <c r="O72" s="24"/>
      <c r="P72" s="32"/>
      <c r="Q72" s="32"/>
      <c r="R72" s="33"/>
      <c r="S72" s="32"/>
      <c r="T72" s="32"/>
      <c r="U72" s="32"/>
      <c r="V72" s="32"/>
      <c r="W72" s="28"/>
      <c r="X72" s="24"/>
      <c r="Y72" s="24"/>
      <c r="Z72" s="24"/>
      <c r="AA72" s="24"/>
      <c r="AB72" s="28">
        <v>22</v>
      </c>
      <c r="AC72" s="24">
        <v>44</v>
      </c>
      <c r="AD72" s="24">
        <v>30</v>
      </c>
      <c r="AE72" s="24">
        <v>14</v>
      </c>
      <c r="AF72" s="32"/>
      <c r="AG72" s="28"/>
      <c r="AH72" s="24"/>
      <c r="AI72" s="24"/>
      <c r="AJ72" s="24"/>
      <c r="AK72" s="32"/>
      <c r="AL72" s="16"/>
      <c r="AM72" s="14"/>
      <c r="AN72" s="14"/>
      <c r="AO72" s="14"/>
      <c r="AP72" s="14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3" customFormat="1" x14ac:dyDescent="0.2">
      <c r="A73" s="24" t="s">
        <v>247</v>
      </c>
      <c r="B73" s="25" t="s">
        <v>154</v>
      </c>
      <c r="C73" s="28">
        <v>4</v>
      </c>
      <c r="D73" s="24"/>
      <c r="E73" s="24"/>
      <c r="F73" s="24"/>
      <c r="G73" s="28">
        <v>90</v>
      </c>
      <c r="H73" s="24">
        <v>30</v>
      </c>
      <c r="I73" s="24">
        <v>60</v>
      </c>
      <c r="J73" s="24">
        <v>60</v>
      </c>
      <c r="K73" s="24"/>
      <c r="L73" s="24"/>
      <c r="M73" s="28"/>
      <c r="N73" s="24"/>
      <c r="O73" s="24"/>
      <c r="P73" s="24"/>
      <c r="Q73" s="24"/>
      <c r="R73" s="28"/>
      <c r="S73" s="24"/>
      <c r="T73" s="24"/>
      <c r="U73" s="24"/>
      <c r="V73" s="24"/>
      <c r="W73" s="28"/>
      <c r="X73" s="24"/>
      <c r="Y73" s="24"/>
      <c r="Z73" s="24"/>
      <c r="AA73" s="24"/>
      <c r="AB73" s="28">
        <v>30</v>
      </c>
      <c r="AC73" s="24">
        <v>60</v>
      </c>
      <c r="AD73" s="24">
        <v>60</v>
      </c>
      <c r="AE73" s="24"/>
      <c r="AF73" s="24"/>
      <c r="AG73" s="28"/>
      <c r="AH73" s="24"/>
      <c r="AI73" s="24"/>
      <c r="AJ73" s="24"/>
      <c r="AK73" s="24"/>
      <c r="AL73" s="29"/>
      <c r="AM73" s="25"/>
      <c r="AN73" s="25"/>
      <c r="AO73" s="25"/>
      <c r="AP73" s="25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3" customFormat="1" x14ac:dyDescent="0.2">
      <c r="A74" s="24" t="s">
        <v>248</v>
      </c>
      <c r="B74" s="6" t="s">
        <v>249</v>
      </c>
      <c r="C74" s="28">
        <v>5</v>
      </c>
      <c r="D74" s="24"/>
      <c r="E74" s="24"/>
      <c r="F74" s="24"/>
      <c r="G74" s="28">
        <v>123</v>
      </c>
      <c r="H74" s="24">
        <v>41</v>
      </c>
      <c r="I74" s="24">
        <v>82</v>
      </c>
      <c r="J74" s="24">
        <v>42</v>
      </c>
      <c r="K74" s="24">
        <v>40</v>
      </c>
      <c r="L74" s="24"/>
      <c r="M74" s="28"/>
      <c r="N74" s="24"/>
      <c r="O74" s="24"/>
      <c r="P74" s="32"/>
      <c r="Q74" s="32"/>
      <c r="R74" s="33"/>
      <c r="S74" s="32"/>
      <c r="T74" s="32"/>
      <c r="U74" s="32"/>
      <c r="V74" s="32"/>
      <c r="W74" s="33"/>
      <c r="X74" s="32"/>
      <c r="Y74" s="32"/>
      <c r="Z74" s="32"/>
      <c r="AA74" s="32"/>
      <c r="AB74" s="28"/>
      <c r="AC74" s="24"/>
      <c r="AD74" s="24"/>
      <c r="AE74" s="24"/>
      <c r="AF74" s="32"/>
      <c r="AG74" s="28">
        <v>41</v>
      </c>
      <c r="AH74" s="24">
        <v>82</v>
      </c>
      <c r="AI74" s="24">
        <v>42</v>
      </c>
      <c r="AJ74" s="24">
        <v>40</v>
      </c>
      <c r="AK74" s="32"/>
      <c r="AL74" s="33"/>
      <c r="AM74" s="32"/>
      <c r="AN74" s="32"/>
      <c r="AO74" s="32"/>
      <c r="AP74" s="32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3" customFormat="1" x14ac:dyDescent="0.2">
      <c r="A75" s="24" t="s">
        <v>250</v>
      </c>
      <c r="B75" s="6" t="s">
        <v>158</v>
      </c>
      <c r="C75" s="28">
        <v>3</v>
      </c>
      <c r="D75" s="24"/>
      <c r="E75" s="24"/>
      <c r="F75" s="24"/>
      <c r="G75" s="28">
        <v>135</v>
      </c>
      <c r="H75" s="24">
        <v>45</v>
      </c>
      <c r="I75" s="24">
        <v>90</v>
      </c>
      <c r="J75" s="24">
        <v>66</v>
      </c>
      <c r="K75" s="24">
        <v>24</v>
      </c>
      <c r="L75" s="24"/>
      <c r="M75" s="28"/>
      <c r="N75" s="24"/>
      <c r="O75" s="24"/>
      <c r="P75" s="32"/>
      <c r="Q75" s="32"/>
      <c r="R75" s="33"/>
      <c r="S75" s="32"/>
      <c r="T75" s="32"/>
      <c r="U75" s="32"/>
      <c r="V75" s="32"/>
      <c r="W75" s="28">
        <v>45</v>
      </c>
      <c r="X75" s="24">
        <v>90</v>
      </c>
      <c r="Y75" s="24">
        <v>66</v>
      </c>
      <c r="Z75" s="24">
        <v>24</v>
      </c>
      <c r="AA75" s="32"/>
      <c r="AB75" s="28"/>
      <c r="AC75" s="24"/>
      <c r="AD75" s="24"/>
      <c r="AE75" s="24"/>
      <c r="AF75" s="32"/>
      <c r="AG75" s="28"/>
      <c r="AH75" s="24"/>
      <c r="AI75" s="24"/>
      <c r="AJ75" s="24"/>
      <c r="AK75" s="32"/>
      <c r="AL75" s="33"/>
      <c r="AM75" s="32"/>
      <c r="AN75" s="32"/>
      <c r="AO75" s="32"/>
      <c r="AP75" s="32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3" customFormat="1" x14ac:dyDescent="0.2">
      <c r="A76" s="24" t="s">
        <v>251</v>
      </c>
      <c r="B76" s="25" t="s">
        <v>252</v>
      </c>
      <c r="C76" s="28"/>
      <c r="D76" s="24"/>
      <c r="E76" s="24">
        <v>6</v>
      </c>
      <c r="F76" s="24"/>
      <c r="G76" s="28">
        <v>105</v>
      </c>
      <c r="H76" s="24">
        <v>35</v>
      </c>
      <c r="I76" s="24">
        <v>70</v>
      </c>
      <c r="J76" s="24">
        <v>36</v>
      </c>
      <c r="K76" s="24">
        <v>34</v>
      </c>
      <c r="L76" s="24"/>
      <c r="M76" s="28"/>
      <c r="N76" s="24"/>
      <c r="O76" s="24"/>
      <c r="P76" s="24"/>
      <c r="Q76" s="24"/>
      <c r="R76" s="28"/>
      <c r="S76" s="24"/>
      <c r="T76" s="24"/>
      <c r="U76" s="24"/>
      <c r="V76" s="24"/>
      <c r="W76" s="33"/>
      <c r="X76" s="32"/>
      <c r="Y76" s="32"/>
      <c r="Z76" s="24"/>
      <c r="AA76" s="24"/>
      <c r="AB76" s="28"/>
      <c r="AC76" s="24"/>
      <c r="AD76" s="24"/>
      <c r="AE76" s="24"/>
      <c r="AF76" s="24"/>
      <c r="AG76" s="28"/>
      <c r="AH76" s="24"/>
      <c r="AI76" s="24"/>
      <c r="AJ76" s="24"/>
      <c r="AK76" s="24"/>
      <c r="AL76" s="33">
        <v>35</v>
      </c>
      <c r="AM76" s="32">
        <v>70</v>
      </c>
      <c r="AN76" s="32">
        <v>36</v>
      </c>
      <c r="AO76" s="32">
        <v>34</v>
      </c>
      <c r="AP76" s="32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3" customFormat="1" x14ac:dyDescent="0.2">
      <c r="A77" s="24" t="s">
        <v>161</v>
      </c>
      <c r="B77" s="25" t="s">
        <v>162</v>
      </c>
      <c r="C77" s="33"/>
      <c r="D77" s="24">
        <v>4</v>
      </c>
      <c r="E77" s="32"/>
      <c r="F77" s="24"/>
      <c r="G77" s="28">
        <v>102</v>
      </c>
      <c r="H77" s="32">
        <v>34</v>
      </c>
      <c r="I77" s="24">
        <v>68</v>
      </c>
      <c r="J77" s="32">
        <v>20</v>
      </c>
      <c r="K77" s="24">
        <v>48</v>
      </c>
      <c r="L77" s="24"/>
      <c r="M77" s="28"/>
      <c r="N77" s="24"/>
      <c r="O77" s="24"/>
      <c r="P77" s="32"/>
      <c r="Q77" s="32"/>
      <c r="R77" s="28"/>
      <c r="S77" s="24"/>
      <c r="T77" s="24"/>
      <c r="U77" s="24"/>
      <c r="V77" s="24"/>
      <c r="W77" s="28"/>
      <c r="X77" s="24"/>
      <c r="Y77" s="24"/>
      <c r="Z77" s="24"/>
      <c r="AA77" s="24"/>
      <c r="AB77" s="28">
        <v>34</v>
      </c>
      <c r="AC77" s="24">
        <v>68</v>
      </c>
      <c r="AD77" s="24">
        <v>20</v>
      </c>
      <c r="AE77" s="24">
        <v>48</v>
      </c>
      <c r="AF77" s="24"/>
      <c r="AG77" s="28"/>
      <c r="AH77" s="24"/>
      <c r="AI77" s="24"/>
      <c r="AJ77" s="24"/>
      <c r="AK77" s="24"/>
      <c r="AL77" s="33"/>
      <c r="AM77" s="32"/>
      <c r="AN77" s="32"/>
      <c r="AO77" s="32"/>
      <c r="AP77" s="32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3" customFormat="1" x14ac:dyDescent="0.2">
      <c r="A78" s="24" t="s">
        <v>163</v>
      </c>
      <c r="B78" s="6" t="s">
        <v>164</v>
      </c>
      <c r="C78" s="28">
        <v>12</v>
      </c>
      <c r="D78" s="24"/>
      <c r="E78" s="24">
        <v>5</v>
      </c>
      <c r="F78" s="24"/>
      <c r="G78" s="28">
        <v>1380</v>
      </c>
      <c r="H78" s="24">
        <v>460</v>
      </c>
      <c r="I78" s="24">
        <v>920</v>
      </c>
      <c r="J78" s="24">
        <v>440</v>
      </c>
      <c r="K78" s="24">
        <v>460</v>
      </c>
      <c r="L78" s="24">
        <v>20</v>
      </c>
      <c r="M78" s="28"/>
      <c r="N78" s="24"/>
      <c r="O78" s="24"/>
      <c r="P78" s="24"/>
      <c r="Q78" s="24"/>
      <c r="R78" s="28"/>
      <c r="S78" s="24"/>
      <c r="T78" s="24"/>
      <c r="U78" s="24"/>
      <c r="V78" s="24"/>
      <c r="W78" s="28">
        <v>85</v>
      </c>
      <c r="X78" s="24">
        <v>170</v>
      </c>
      <c r="Y78" s="24">
        <v>90</v>
      </c>
      <c r="Z78" s="24">
        <v>80</v>
      </c>
      <c r="AA78" s="24"/>
      <c r="AB78" s="28">
        <v>75</v>
      </c>
      <c r="AC78" s="24">
        <v>150</v>
      </c>
      <c r="AD78" s="24">
        <v>78</v>
      </c>
      <c r="AE78" s="24">
        <v>72</v>
      </c>
      <c r="AF78" s="24"/>
      <c r="AG78" s="28">
        <v>175</v>
      </c>
      <c r="AH78" s="24">
        <v>350</v>
      </c>
      <c r="AI78" s="24">
        <v>178</v>
      </c>
      <c r="AJ78" s="24">
        <v>172</v>
      </c>
      <c r="AK78" s="24"/>
      <c r="AL78" s="28">
        <v>125</v>
      </c>
      <c r="AM78" s="24">
        <v>250</v>
      </c>
      <c r="AN78" s="24">
        <v>94</v>
      </c>
      <c r="AO78" s="24">
        <v>136</v>
      </c>
      <c r="AP78" s="32">
        <v>20</v>
      </c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3" customFormat="1" ht="25.5" x14ac:dyDescent="0.2">
      <c r="A79" s="24" t="s">
        <v>253</v>
      </c>
      <c r="B79" s="6" t="s">
        <v>166</v>
      </c>
      <c r="C79" s="28">
        <v>2</v>
      </c>
      <c r="D79" s="24"/>
      <c r="E79" s="24"/>
      <c r="F79" s="37"/>
      <c r="G79" s="28">
        <v>255</v>
      </c>
      <c r="H79" s="28">
        <v>85</v>
      </c>
      <c r="I79" s="24">
        <v>170</v>
      </c>
      <c r="J79" s="24">
        <v>90</v>
      </c>
      <c r="K79" s="24">
        <v>80</v>
      </c>
      <c r="L79" s="24"/>
      <c r="M79" s="28"/>
      <c r="N79" s="24"/>
      <c r="O79" s="24"/>
      <c r="P79" s="24"/>
      <c r="Q79" s="24"/>
      <c r="R79" s="28"/>
      <c r="S79" s="24"/>
      <c r="T79" s="24"/>
      <c r="U79" s="24"/>
      <c r="V79" s="24"/>
      <c r="W79" s="28">
        <v>85</v>
      </c>
      <c r="X79" s="24">
        <v>170</v>
      </c>
      <c r="Y79" s="24">
        <v>90</v>
      </c>
      <c r="Z79" s="24">
        <v>80</v>
      </c>
      <c r="AA79" s="24"/>
      <c r="AB79" s="28"/>
      <c r="AC79" s="24"/>
      <c r="AD79" s="24"/>
      <c r="AE79" s="24"/>
      <c r="AF79" s="24"/>
      <c r="AG79" s="28"/>
      <c r="AH79" s="24"/>
      <c r="AI79" s="24"/>
      <c r="AJ79" s="24"/>
      <c r="AK79" s="24"/>
      <c r="AL79" s="33"/>
      <c r="AM79" s="32"/>
      <c r="AN79" s="32"/>
      <c r="AO79" s="32"/>
      <c r="AP79" s="32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3" customFormat="1" ht="17.25" x14ac:dyDescent="0.2">
      <c r="A80" s="21" t="s">
        <v>254</v>
      </c>
      <c r="B80" s="38" t="s">
        <v>255</v>
      </c>
      <c r="C80" s="23">
        <v>3</v>
      </c>
      <c r="D80" s="21"/>
      <c r="E80" s="21"/>
      <c r="F80" s="21"/>
      <c r="G80" s="28">
        <v>255</v>
      </c>
      <c r="H80" s="21">
        <v>85</v>
      </c>
      <c r="I80" s="21">
        <v>170</v>
      </c>
      <c r="J80" s="21">
        <v>90</v>
      </c>
      <c r="K80" s="21">
        <v>80</v>
      </c>
      <c r="L80" s="21"/>
      <c r="M80" s="23"/>
      <c r="N80" s="21"/>
      <c r="O80" s="21"/>
      <c r="P80" s="21"/>
      <c r="Q80" s="21"/>
      <c r="R80" s="23"/>
      <c r="S80" s="21"/>
      <c r="T80" s="21"/>
      <c r="U80" s="21"/>
      <c r="V80" s="21"/>
      <c r="W80" s="23">
        <v>85</v>
      </c>
      <c r="X80" s="21">
        <v>170</v>
      </c>
      <c r="Y80" s="21">
        <v>90</v>
      </c>
      <c r="Z80" s="21">
        <v>80</v>
      </c>
      <c r="AA80" s="21"/>
      <c r="AB80" s="23"/>
      <c r="AC80" s="21"/>
      <c r="AD80" s="21"/>
      <c r="AE80" s="21"/>
      <c r="AF80" s="21"/>
      <c r="AG80" s="23"/>
      <c r="AH80" s="21"/>
      <c r="AI80" s="21"/>
      <c r="AJ80" s="21"/>
      <c r="AK80" s="21"/>
      <c r="AL80" s="31"/>
      <c r="AM80" s="30"/>
      <c r="AN80" s="30"/>
      <c r="AO80" s="30"/>
      <c r="AP80" s="30"/>
      <c r="AT80" s="39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3" customFormat="1" ht="12.75" customHeight="1" x14ac:dyDescent="0.2">
      <c r="A81" s="24" t="s">
        <v>256</v>
      </c>
      <c r="B81" s="25" t="s">
        <v>257</v>
      </c>
      <c r="C81" s="29"/>
      <c r="D81" s="24">
        <v>3</v>
      </c>
      <c r="E81" s="24"/>
      <c r="F81" s="533" t="s">
        <v>258</v>
      </c>
      <c r="G81" s="533"/>
      <c r="H81" s="28" t="s">
        <v>169</v>
      </c>
      <c r="I81" s="24">
        <v>72</v>
      </c>
      <c r="J81" s="24" t="s">
        <v>259</v>
      </c>
      <c r="K81" s="526">
        <v>2</v>
      </c>
      <c r="L81" s="526"/>
      <c r="M81" s="28" t="s">
        <v>169</v>
      </c>
      <c r="N81" s="24"/>
      <c r="O81" s="24" t="s">
        <v>259</v>
      </c>
      <c r="P81" s="526"/>
      <c r="Q81" s="526"/>
      <c r="R81" s="28" t="s">
        <v>169</v>
      </c>
      <c r="S81" s="24"/>
      <c r="T81" s="24" t="s">
        <v>259</v>
      </c>
      <c r="U81" s="526"/>
      <c r="V81" s="526"/>
      <c r="W81" s="28" t="s">
        <v>169</v>
      </c>
      <c r="X81" s="24">
        <v>72</v>
      </c>
      <c r="Y81" s="24" t="s">
        <v>259</v>
      </c>
      <c r="Z81" s="526">
        <v>2</v>
      </c>
      <c r="AA81" s="526"/>
      <c r="AB81" s="28" t="s">
        <v>169</v>
      </c>
      <c r="AC81" s="24"/>
      <c r="AD81" s="24" t="s">
        <v>259</v>
      </c>
      <c r="AE81" s="526"/>
      <c r="AF81" s="526"/>
      <c r="AG81" s="28" t="s">
        <v>169</v>
      </c>
      <c r="AH81" s="24"/>
      <c r="AI81" s="24" t="s">
        <v>259</v>
      </c>
      <c r="AJ81" s="526"/>
      <c r="AK81" s="526"/>
      <c r="AL81" s="28" t="s">
        <v>169</v>
      </c>
      <c r="AM81" s="24"/>
      <c r="AN81" s="24" t="s">
        <v>259</v>
      </c>
      <c r="AO81" s="526"/>
      <c r="AP81" s="526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3" customFormat="1" x14ac:dyDescent="0.2">
      <c r="A82" s="24" t="s">
        <v>260</v>
      </c>
      <c r="B82" s="6" t="s">
        <v>171</v>
      </c>
      <c r="C82" s="28">
        <v>3</v>
      </c>
      <c r="D82" s="526"/>
      <c r="E82" s="526"/>
      <c r="F82" s="526"/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  <c r="R82" s="526"/>
      <c r="S82" s="526"/>
      <c r="T82" s="526"/>
      <c r="U82" s="526"/>
      <c r="V82" s="526"/>
      <c r="W82" s="526"/>
      <c r="X82" s="526"/>
      <c r="Y82" s="526"/>
      <c r="Z82" s="526"/>
      <c r="AA82" s="526"/>
      <c r="AB82" s="526"/>
      <c r="AC82" s="526"/>
      <c r="AD82" s="526"/>
      <c r="AE82" s="526"/>
      <c r="AF82" s="526"/>
      <c r="AG82" s="526"/>
      <c r="AH82" s="526"/>
      <c r="AI82" s="526"/>
      <c r="AJ82" s="526"/>
      <c r="AK82" s="526"/>
      <c r="AL82" s="526"/>
      <c r="AM82" s="526"/>
      <c r="AN82" s="526"/>
      <c r="AO82" s="526"/>
      <c r="AP82" s="526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3" customFormat="1" ht="33.75" x14ac:dyDescent="0.2">
      <c r="A83" s="24" t="s">
        <v>261</v>
      </c>
      <c r="B83" s="6" t="s">
        <v>262</v>
      </c>
      <c r="C83" s="24">
        <v>3</v>
      </c>
      <c r="D83" s="28"/>
      <c r="E83" s="28"/>
      <c r="F83" s="40"/>
      <c r="G83" s="41">
        <v>225</v>
      </c>
      <c r="H83" s="42">
        <v>75</v>
      </c>
      <c r="I83" s="42">
        <v>150</v>
      </c>
      <c r="J83" s="42">
        <v>78</v>
      </c>
      <c r="K83" s="42">
        <v>72</v>
      </c>
      <c r="L83" s="40"/>
      <c r="M83" s="43"/>
      <c r="N83" s="40"/>
      <c r="O83" s="40"/>
      <c r="P83" s="40"/>
      <c r="Q83" s="40"/>
      <c r="R83" s="40"/>
      <c r="S83" s="40"/>
      <c r="T83" s="40"/>
      <c r="U83" s="40"/>
      <c r="V83" s="40"/>
      <c r="W83" s="43"/>
      <c r="X83" s="40"/>
      <c r="Y83" s="40"/>
      <c r="Z83" s="40"/>
      <c r="AA83" s="40"/>
      <c r="AB83" s="28">
        <v>75</v>
      </c>
      <c r="AC83" s="24">
        <v>150</v>
      </c>
      <c r="AD83" s="24">
        <v>78</v>
      </c>
      <c r="AE83" s="24">
        <v>72</v>
      </c>
      <c r="AF83" s="40"/>
      <c r="AG83" s="28"/>
      <c r="AH83" s="24"/>
      <c r="AI83" s="24"/>
      <c r="AJ83" s="24"/>
      <c r="AK83" s="24"/>
      <c r="AL83" s="33"/>
      <c r="AM83" s="32"/>
      <c r="AN83" s="32"/>
      <c r="AO83" s="32"/>
      <c r="AP83" s="32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3" customFormat="1" ht="27" customHeight="1" x14ac:dyDescent="0.2">
      <c r="A84" s="21" t="s">
        <v>263</v>
      </c>
      <c r="B84" s="38" t="s">
        <v>264</v>
      </c>
      <c r="C84" s="24">
        <v>4</v>
      </c>
      <c r="D84" s="23"/>
      <c r="E84" s="44"/>
      <c r="F84" s="40"/>
      <c r="G84" s="28">
        <v>113</v>
      </c>
      <c r="H84" s="24">
        <v>38</v>
      </c>
      <c r="I84" s="24">
        <v>75</v>
      </c>
      <c r="J84" s="24">
        <v>39</v>
      </c>
      <c r="K84" s="24">
        <v>36</v>
      </c>
      <c r="L84" s="44"/>
      <c r="M84" s="45"/>
      <c r="N84" s="44"/>
      <c r="O84" s="44"/>
      <c r="P84" s="44"/>
      <c r="Q84" s="44"/>
      <c r="R84" s="45"/>
      <c r="S84" s="44"/>
      <c r="T84" s="44"/>
      <c r="U84" s="44"/>
      <c r="V84" s="44"/>
      <c r="W84" s="45"/>
      <c r="X84" s="44"/>
      <c r="Y84" s="44"/>
      <c r="Z84" s="44"/>
      <c r="AA84" s="44"/>
      <c r="AB84" s="23">
        <v>38</v>
      </c>
      <c r="AC84" s="21">
        <v>75</v>
      </c>
      <c r="AD84" s="21">
        <v>39</v>
      </c>
      <c r="AE84" s="21">
        <v>36</v>
      </c>
      <c r="AF84" s="44"/>
      <c r="AG84" s="45"/>
      <c r="AH84" s="44"/>
      <c r="AI84" s="44"/>
      <c r="AJ84" s="44"/>
      <c r="AK84" s="44"/>
      <c r="AL84" s="31"/>
      <c r="AM84" s="30"/>
      <c r="AN84" s="30"/>
      <c r="AO84" s="30"/>
      <c r="AP84" s="30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3" customFormat="1" ht="18" customHeight="1" x14ac:dyDescent="0.2">
      <c r="A85" s="24" t="s">
        <v>265</v>
      </c>
      <c r="B85" s="6" t="s">
        <v>266</v>
      </c>
      <c r="C85" s="24">
        <v>4</v>
      </c>
      <c r="D85" s="28"/>
      <c r="E85" s="24"/>
      <c r="F85" s="24"/>
      <c r="G85" s="28">
        <v>112</v>
      </c>
      <c r="H85" s="24">
        <v>37</v>
      </c>
      <c r="I85" s="24">
        <v>75</v>
      </c>
      <c r="J85" s="24">
        <v>39</v>
      </c>
      <c r="K85" s="24">
        <v>36</v>
      </c>
      <c r="L85" s="40"/>
      <c r="M85" s="43"/>
      <c r="N85" s="40"/>
      <c r="O85" s="40"/>
      <c r="P85" s="40"/>
      <c r="Q85" s="40"/>
      <c r="R85" s="43"/>
      <c r="S85" s="40"/>
      <c r="T85" s="40"/>
      <c r="U85" s="40"/>
      <c r="V85" s="40"/>
      <c r="W85" s="43"/>
      <c r="X85" s="40"/>
      <c r="Y85" s="40"/>
      <c r="Z85" s="40"/>
      <c r="AA85" s="40"/>
      <c r="AB85" s="28">
        <v>37</v>
      </c>
      <c r="AC85" s="24">
        <v>75</v>
      </c>
      <c r="AD85" s="24">
        <v>39</v>
      </c>
      <c r="AE85" s="24">
        <v>36</v>
      </c>
      <c r="AF85" s="40"/>
      <c r="AG85" s="43"/>
      <c r="AH85" s="40"/>
      <c r="AI85" s="40"/>
      <c r="AJ85" s="40"/>
      <c r="AK85" s="40"/>
      <c r="AL85" s="33"/>
      <c r="AM85" s="32"/>
      <c r="AN85" s="32"/>
      <c r="AO85" s="32"/>
      <c r="AP85" s="32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3" customFormat="1" ht="12.75" customHeight="1" x14ac:dyDescent="0.2">
      <c r="A86" s="24" t="s">
        <v>267</v>
      </c>
      <c r="B86" s="25" t="s">
        <v>257</v>
      </c>
      <c r="C86" s="24"/>
      <c r="D86" s="28">
        <v>4</v>
      </c>
      <c r="E86" s="37"/>
      <c r="F86" s="538" t="s">
        <v>258</v>
      </c>
      <c r="G86" s="538"/>
      <c r="H86" s="28" t="s">
        <v>169</v>
      </c>
      <c r="I86" s="24">
        <v>108</v>
      </c>
      <c r="J86" s="24" t="s">
        <v>259</v>
      </c>
      <c r="K86" s="526">
        <v>3</v>
      </c>
      <c r="L86" s="526"/>
      <c r="M86" s="28" t="s">
        <v>169</v>
      </c>
      <c r="N86" s="24"/>
      <c r="O86" s="24" t="s">
        <v>259</v>
      </c>
      <c r="P86" s="526"/>
      <c r="Q86" s="526"/>
      <c r="R86" s="28" t="s">
        <v>169</v>
      </c>
      <c r="S86" s="24"/>
      <c r="T86" s="24" t="s">
        <v>259</v>
      </c>
      <c r="U86" s="526"/>
      <c r="V86" s="526"/>
      <c r="W86" s="28" t="s">
        <v>169</v>
      </c>
      <c r="X86" s="24"/>
      <c r="Y86" s="24" t="s">
        <v>259</v>
      </c>
      <c r="Z86" s="526"/>
      <c r="AA86" s="526"/>
      <c r="AB86" s="28" t="s">
        <v>169</v>
      </c>
      <c r="AC86" s="24">
        <v>108</v>
      </c>
      <c r="AD86" s="24" t="s">
        <v>259</v>
      </c>
      <c r="AE86" s="526">
        <v>3</v>
      </c>
      <c r="AF86" s="526"/>
      <c r="AG86" s="28" t="s">
        <v>169</v>
      </c>
      <c r="AH86" s="24"/>
      <c r="AI86" s="24" t="s">
        <v>259</v>
      </c>
      <c r="AJ86" s="526"/>
      <c r="AK86" s="526"/>
      <c r="AL86" s="28" t="s">
        <v>169</v>
      </c>
      <c r="AM86" s="24"/>
      <c r="AN86" s="24" t="s">
        <v>259</v>
      </c>
      <c r="AO86" s="526"/>
      <c r="AP86" s="52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3" customFormat="1" x14ac:dyDescent="0.2">
      <c r="A87" s="24" t="s">
        <v>268</v>
      </c>
      <c r="B87" s="6" t="s">
        <v>171</v>
      </c>
      <c r="C87" s="24">
        <v>5</v>
      </c>
      <c r="D87" s="526"/>
      <c r="E87" s="526"/>
      <c r="F87" s="526"/>
      <c r="G87" s="526"/>
      <c r="H87" s="526"/>
      <c r="I87" s="526"/>
      <c r="J87" s="526"/>
      <c r="K87" s="526"/>
      <c r="L87" s="526"/>
      <c r="M87" s="526"/>
      <c r="N87" s="526"/>
      <c r="O87" s="526"/>
      <c r="P87" s="526"/>
      <c r="Q87" s="526"/>
      <c r="R87" s="526"/>
      <c r="S87" s="526"/>
      <c r="T87" s="526"/>
      <c r="U87" s="526"/>
      <c r="V87" s="526"/>
      <c r="W87" s="526"/>
      <c r="X87" s="526"/>
      <c r="Y87" s="526"/>
      <c r="Z87" s="526"/>
      <c r="AA87" s="526"/>
      <c r="AB87" s="526"/>
      <c r="AC87" s="526"/>
      <c r="AD87" s="526"/>
      <c r="AE87" s="526"/>
      <c r="AF87" s="526"/>
      <c r="AG87" s="526"/>
      <c r="AH87" s="526"/>
      <c r="AI87" s="526"/>
      <c r="AJ87" s="526"/>
      <c r="AK87" s="526"/>
      <c r="AL87" s="526"/>
      <c r="AM87" s="526"/>
      <c r="AN87" s="526"/>
      <c r="AO87" s="526"/>
      <c r="AP87" s="526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3" customFormat="1" ht="17.25" x14ac:dyDescent="0.2">
      <c r="A88" s="24" t="s">
        <v>269</v>
      </c>
      <c r="B88" s="6" t="s">
        <v>177</v>
      </c>
      <c r="C88" s="24">
        <v>2</v>
      </c>
      <c r="D88" s="28"/>
      <c r="E88" s="24"/>
      <c r="F88" s="24"/>
      <c r="G88" s="28">
        <v>225</v>
      </c>
      <c r="H88" s="24">
        <v>75</v>
      </c>
      <c r="I88" s="24">
        <v>150</v>
      </c>
      <c r="J88" s="24">
        <v>78</v>
      </c>
      <c r="K88" s="24">
        <v>72</v>
      </c>
      <c r="L88" s="24"/>
      <c r="M88" s="28"/>
      <c r="N88" s="24"/>
      <c r="O88" s="24"/>
      <c r="P88" s="24"/>
      <c r="Q88" s="24"/>
      <c r="R88" s="28"/>
      <c r="S88" s="24"/>
      <c r="T88" s="24"/>
      <c r="U88" s="24"/>
      <c r="V88" s="24"/>
      <c r="W88" s="28"/>
      <c r="X88" s="24"/>
      <c r="Y88" s="24"/>
      <c r="Z88" s="24"/>
      <c r="AA88" s="24"/>
      <c r="AB88" s="28"/>
      <c r="AC88" s="24"/>
      <c r="AD88" s="24"/>
      <c r="AE88" s="24"/>
      <c r="AF88" s="24"/>
      <c r="AG88" s="28">
        <v>75</v>
      </c>
      <c r="AH88" s="24">
        <v>150</v>
      </c>
      <c r="AI88" s="24">
        <v>78</v>
      </c>
      <c r="AJ88" s="24">
        <v>72</v>
      </c>
      <c r="AK88" s="25"/>
      <c r="AL88" s="33"/>
      <c r="AM88" s="32"/>
      <c r="AN88" s="32"/>
      <c r="AO88" s="32"/>
      <c r="AP88" s="32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3" customFormat="1" ht="17.25" customHeight="1" x14ac:dyDescent="0.2">
      <c r="A89" s="21" t="s">
        <v>270</v>
      </c>
      <c r="B89" s="38" t="s">
        <v>271</v>
      </c>
      <c r="C89" s="21">
        <v>5</v>
      </c>
      <c r="D89" s="23"/>
      <c r="E89" s="21"/>
      <c r="F89" s="21"/>
      <c r="G89" s="28">
        <v>225</v>
      </c>
      <c r="H89" s="24">
        <v>75</v>
      </c>
      <c r="I89" s="24">
        <v>150</v>
      </c>
      <c r="J89" s="24">
        <v>78</v>
      </c>
      <c r="K89" s="24">
        <v>72</v>
      </c>
      <c r="L89" s="21"/>
      <c r="M89" s="23"/>
      <c r="N89" s="21"/>
      <c r="O89" s="21"/>
      <c r="P89" s="21"/>
      <c r="Q89" s="21"/>
      <c r="R89" s="23"/>
      <c r="S89" s="21"/>
      <c r="T89" s="21"/>
      <c r="U89" s="21"/>
      <c r="V89" s="21"/>
      <c r="W89" s="23"/>
      <c r="X89" s="21"/>
      <c r="Y89" s="21"/>
      <c r="Z89" s="21"/>
      <c r="AA89" s="21"/>
      <c r="AB89" s="23"/>
      <c r="AC89" s="21"/>
      <c r="AD89" s="21"/>
      <c r="AE89" s="21"/>
      <c r="AF89" s="21"/>
      <c r="AG89" s="28">
        <v>75</v>
      </c>
      <c r="AH89" s="24">
        <v>150</v>
      </c>
      <c r="AI89" s="24">
        <v>78</v>
      </c>
      <c r="AJ89" s="24">
        <v>72</v>
      </c>
      <c r="AK89" s="25"/>
      <c r="AL89" s="31"/>
      <c r="AM89" s="30"/>
      <c r="AN89" s="30"/>
      <c r="AO89" s="30"/>
      <c r="AP89" s="30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3" customFormat="1" ht="12.75" customHeight="1" x14ac:dyDescent="0.2">
      <c r="A90" s="24" t="s">
        <v>272</v>
      </c>
      <c r="B90" s="25" t="s">
        <v>88</v>
      </c>
      <c r="C90" s="25"/>
      <c r="D90" s="28">
        <v>5</v>
      </c>
      <c r="E90" s="24"/>
      <c r="F90" s="530" t="s">
        <v>258</v>
      </c>
      <c r="G90" s="530"/>
      <c r="H90" s="28" t="s">
        <v>169</v>
      </c>
      <c r="I90" s="24">
        <v>36</v>
      </c>
      <c r="J90" s="24" t="s">
        <v>259</v>
      </c>
      <c r="K90" s="526">
        <v>1</v>
      </c>
      <c r="L90" s="526"/>
      <c r="M90" s="28" t="s">
        <v>169</v>
      </c>
      <c r="N90" s="24"/>
      <c r="O90" s="24" t="s">
        <v>259</v>
      </c>
      <c r="P90" s="526"/>
      <c r="Q90" s="526"/>
      <c r="R90" s="28" t="s">
        <v>169</v>
      </c>
      <c r="S90" s="24"/>
      <c r="T90" s="24" t="s">
        <v>259</v>
      </c>
      <c r="U90" s="526"/>
      <c r="V90" s="526"/>
      <c r="W90" s="28" t="s">
        <v>169</v>
      </c>
      <c r="X90" s="24"/>
      <c r="Y90" s="24" t="s">
        <v>259</v>
      </c>
      <c r="Z90" s="526"/>
      <c r="AA90" s="526"/>
      <c r="AB90" s="28" t="s">
        <v>169</v>
      </c>
      <c r="AC90" s="24"/>
      <c r="AD90" s="24" t="s">
        <v>259</v>
      </c>
      <c r="AE90" s="526"/>
      <c r="AF90" s="526"/>
      <c r="AG90" s="28" t="s">
        <v>169</v>
      </c>
      <c r="AH90" s="24">
        <v>36</v>
      </c>
      <c r="AI90" s="24" t="s">
        <v>259</v>
      </c>
      <c r="AJ90" s="526">
        <v>1</v>
      </c>
      <c r="AK90" s="526"/>
      <c r="AL90" s="28" t="s">
        <v>169</v>
      </c>
      <c r="AM90" s="24"/>
      <c r="AN90" s="24" t="s">
        <v>259</v>
      </c>
      <c r="AO90" s="526"/>
      <c r="AP90" s="526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3" customFormat="1" x14ac:dyDescent="0.2">
      <c r="A91" s="24" t="s">
        <v>273</v>
      </c>
      <c r="B91" s="6" t="s">
        <v>171</v>
      </c>
      <c r="C91" s="25">
        <v>5</v>
      </c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  <c r="AA91" s="527"/>
      <c r="AB91" s="527"/>
      <c r="AC91" s="527"/>
      <c r="AD91" s="527"/>
      <c r="AE91" s="527"/>
      <c r="AF91" s="527"/>
      <c r="AG91" s="527"/>
      <c r="AH91" s="527"/>
      <c r="AI91" s="527"/>
      <c r="AJ91" s="527"/>
      <c r="AK91" s="527"/>
      <c r="AL91" s="527"/>
      <c r="AM91" s="527"/>
      <c r="AN91" s="527"/>
      <c r="AO91" s="527"/>
      <c r="AP91" s="527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3" customFormat="1" ht="17.25" x14ac:dyDescent="0.2">
      <c r="A92" s="21" t="s">
        <v>274</v>
      </c>
      <c r="B92" s="38" t="s">
        <v>275</v>
      </c>
      <c r="C92" s="21">
        <v>3</v>
      </c>
      <c r="D92" s="23"/>
      <c r="E92" s="21"/>
      <c r="F92" s="21"/>
      <c r="G92" s="23">
        <v>567</v>
      </c>
      <c r="H92" s="21">
        <v>489</v>
      </c>
      <c r="I92" s="21">
        <v>378</v>
      </c>
      <c r="J92" s="21">
        <v>174</v>
      </c>
      <c r="K92" s="27">
        <v>184</v>
      </c>
      <c r="L92" s="27">
        <v>20</v>
      </c>
      <c r="M92" s="26"/>
      <c r="N92" s="27"/>
      <c r="O92" s="27"/>
      <c r="P92" s="27"/>
      <c r="Q92" s="27"/>
      <c r="R92" s="26"/>
      <c r="S92" s="27"/>
      <c r="T92" s="27"/>
      <c r="U92" s="27"/>
      <c r="V92" s="27"/>
      <c r="W92" s="26"/>
      <c r="X92" s="27"/>
      <c r="Y92" s="27"/>
      <c r="Z92" s="27"/>
      <c r="AA92" s="27"/>
      <c r="AB92" s="26"/>
      <c r="AC92" s="27"/>
      <c r="AD92" s="27"/>
      <c r="AE92" s="27"/>
      <c r="AF92" s="27"/>
      <c r="AG92" s="26">
        <v>100</v>
      </c>
      <c r="AH92" s="27">
        <v>200</v>
      </c>
      <c r="AI92" s="27">
        <v>100</v>
      </c>
      <c r="AJ92" s="27">
        <v>100</v>
      </c>
      <c r="AK92" s="27"/>
      <c r="AL92" s="23">
        <v>89</v>
      </c>
      <c r="AM92" s="21">
        <v>178</v>
      </c>
      <c r="AN92" s="21">
        <v>74</v>
      </c>
      <c r="AO92" s="21">
        <v>84</v>
      </c>
      <c r="AP92" s="21">
        <v>20</v>
      </c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3" customFormat="1" ht="17.25" x14ac:dyDescent="0.2">
      <c r="A93" s="24" t="s">
        <v>276</v>
      </c>
      <c r="B93" s="6" t="s">
        <v>277</v>
      </c>
      <c r="C93" s="28">
        <v>5</v>
      </c>
      <c r="D93" s="24"/>
      <c r="E93" s="24"/>
      <c r="F93" s="24"/>
      <c r="G93" s="28">
        <v>300</v>
      </c>
      <c r="H93" s="24">
        <v>100</v>
      </c>
      <c r="I93" s="24">
        <v>200</v>
      </c>
      <c r="J93" s="24">
        <v>100</v>
      </c>
      <c r="K93" s="25">
        <v>100</v>
      </c>
      <c r="L93" s="25"/>
      <c r="M93" s="29"/>
      <c r="N93" s="25"/>
      <c r="O93" s="25"/>
      <c r="P93" s="25"/>
      <c r="Q93" s="25"/>
      <c r="R93" s="29"/>
      <c r="S93" s="25"/>
      <c r="T93" s="25"/>
      <c r="U93" s="25"/>
      <c r="V93" s="25"/>
      <c r="W93" s="29"/>
      <c r="X93" s="25"/>
      <c r="Y93" s="25"/>
      <c r="Z93" s="25"/>
      <c r="AA93" s="25"/>
      <c r="AB93" s="29"/>
      <c r="AC93" s="25"/>
      <c r="AD93" s="25"/>
      <c r="AE93" s="25"/>
      <c r="AF93" s="25"/>
      <c r="AG93" s="29">
        <v>100</v>
      </c>
      <c r="AH93" s="25">
        <v>200</v>
      </c>
      <c r="AI93" s="25">
        <v>100</v>
      </c>
      <c r="AJ93" s="25">
        <v>100</v>
      </c>
      <c r="AK93" s="25"/>
      <c r="AL93" s="28"/>
      <c r="AM93" s="24"/>
      <c r="AN93" s="24"/>
      <c r="AO93" s="24"/>
      <c r="AP93" s="24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3" customFormat="1" x14ac:dyDescent="0.2">
      <c r="A94" s="34"/>
      <c r="B94" s="46"/>
      <c r="C94" s="34"/>
      <c r="D94" s="34"/>
      <c r="E94" s="34"/>
      <c r="F94" s="34"/>
      <c r="G94" s="34"/>
      <c r="H94" s="34"/>
      <c r="I94" s="34"/>
      <c r="J94" s="34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4"/>
      <c r="AM94" s="34"/>
      <c r="AN94" s="34"/>
      <c r="AO94" s="34"/>
      <c r="AP94" s="3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3" customFormat="1" x14ac:dyDescent="0.2">
      <c r="A95" s="34"/>
      <c r="B95" s="46"/>
      <c r="C95" s="34"/>
      <c r="D95" s="34"/>
      <c r="E95" s="34"/>
      <c r="F95" s="34"/>
      <c r="G95" s="34"/>
      <c r="H95" s="34"/>
      <c r="I95" s="34"/>
      <c r="J95" s="34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4"/>
      <c r="AM95" s="34"/>
      <c r="AN95" s="34"/>
      <c r="AO95" s="34"/>
      <c r="AP95" s="34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3" customFormat="1" x14ac:dyDescent="0.2">
      <c r="A96" s="34"/>
      <c r="B96" s="46"/>
      <c r="C96" s="34"/>
      <c r="D96" s="34"/>
      <c r="E96" s="34"/>
      <c r="F96" s="34"/>
      <c r="G96" s="34"/>
      <c r="H96" s="34"/>
      <c r="I96" s="34"/>
      <c r="J96" s="34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4"/>
      <c r="AM96" s="34"/>
      <c r="AN96" s="34"/>
      <c r="AO96" s="34"/>
      <c r="AP96" s="34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3" customFormat="1" x14ac:dyDescent="0.2">
      <c r="A97" s="34"/>
      <c r="B97" s="46"/>
      <c r="C97" s="34"/>
      <c r="D97" s="34"/>
      <c r="E97" s="34"/>
      <c r="F97" s="34"/>
      <c r="G97" s="34"/>
      <c r="H97" s="34"/>
      <c r="I97" s="34"/>
      <c r="J97" s="34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4"/>
      <c r="AM97" s="34"/>
      <c r="AN97" s="34"/>
      <c r="AO97" s="34"/>
      <c r="AP97" s="34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3" customFormat="1" x14ac:dyDescent="0.2">
      <c r="A98" s="34"/>
      <c r="B98" s="46"/>
      <c r="C98" s="34"/>
      <c r="D98" s="34"/>
      <c r="E98" s="34"/>
      <c r="F98" s="34"/>
      <c r="G98" s="34"/>
      <c r="H98" s="34"/>
      <c r="I98" s="34"/>
      <c r="J98" s="3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4"/>
      <c r="AM98" s="34"/>
      <c r="AN98" s="34"/>
      <c r="AO98" s="34"/>
      <c r="AP98" s="34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3" customFormat="1" x14ac:dyDescent="0.2">
      <c r="A99" s="34"/>
      <c r="B99" s="46"/>
      <c r="C99" s="34"/>
      <c r="D99" s="34"/>
      <c r="E99" s="34"/>
      <c r="F99" s="34"/>
      <c r="G99" s="34"/>
      <c r="H99" s="34"/>
      <c r="I99" s="34"/>
      <c r="J99" s="34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4"/>
      <c r="AM99" s="34"/>
      <c r="AN99" s="34"/>
      <c r="AO99" s="34"/>
      <c r="AP99" s="34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3" customFormat="1" x14ac:dyDescent="0.2">
      <c r="A100" s="34"/>
      <c r="B100" s="46"/>
      <c r="C100" s="34"/>
      <c r="D100" s="34"/>
      <c r="E100" s="34"/>
      <c r="F100" s="34"/>
      <c r="G100" s="34"/>
      <c r="H100" s="34"/>
      <c r="I100" s="34"/>
      <c r="J100" s="34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4"/>
      <c r="AM100" s="34"/>
      <c r="AN100" s="34"/>
      <c r="AO100" s="34"/>
      <c r="AP100" s="34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3" customForma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5"/>
      <c r="AM101" s="35"/>
      <c r="AN101" s="35"/>
      <c r="AO101" s="35"/>
      <c r="AP101" s="35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3" customFormat="1" ht="12.75" customHeight="1" x14ac:dyDescent="0.2">
      <c r="A102" s="533" t="s">
        <v>198</v>
      </c>
      <c r="B102" s="533" t="s">
        <v>243</v>
      </c>
      <c r="C102" s="535" t="s">
        <v>100</v>
      </c>
      <c r="D102" s="535"/>
      <c r="E102" s="535"/>
      <c r="F102" s="535"/>
      <c r="G102" s="533" t="s">
        <v>200</v>
      </c>
      <c r="H102" s="533"/>
      <c r="I102" s="533"/>
      <c r="J102" s="533"/>
      <c r="K102" s="533"/>
      <c r="L102" s="533"/>
      <c r="M102" s="535" t="s">
        <v>201</v>
      </c>
      <c r="N102" s="535"/>
      <c r="O102" s="535"/>
      <c r="P102" s="535"/>
      <c r="Q102" s="535"/>
      <c r="R102" s="535"/>
      <c r="S102" s="535"/>
      <c r="T102" s="535"/>
      <c r="U102" s="535"/>
      <c r="V102" s="535"/>
      <c r="W102" s="535"/>
      <c r="X102" s="535"/>
      <c r="Y102" s="535"/>
      <c r="Z102" s="535"/>
      <c r="AA102" s="535"/>
      <c r="AB102" s="535"/>
      <c r="AC102" s="535"/>
      <c r="AD102" s="535"/>
      <c r="AE102" s="535"/>
      <c r="AF102" s="535"/>
      <c r="AG102" s="535"/>
      <c r="AH102" s="535"/>
      <c r="AI102" s="535"/>
      <c r="AJ102" s="535"/>
      <c r="AK102" s="535"/>
      <c r="AL102" s="535"/>
      <c r="AM102" s="535"/>
      <c r="AN102" s="535"/>
      <c r="AO102" s="535"/>
      <c r="AP102" s="535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3" customFormat="1" x14ac:dyDescent="0.2">
      <c r="A103" s="533"/>
      <c r="B103" s="533"/>
      <c r="C103" s="535"/>
      <c r="D103" s="535"/>
      <c r="E103" s="535"/>
      <c r="F103" s="535"/>
      <c r="G103" s="533"/>
      <c r="H103" s="533"/>
      <c r="I103" s="533"/>
      <c r="J103" s="533"/>
      <c r="K103" s="533"/>
      <c r="L103" s="533"/>
      <c r="M103" s="536" t="s">
        <v>278</v>
      </c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6"/>
      <c r="AH103" s="536"/>
      <c r="AI103" s="536"/>
      <c r="AJ103" s="536"/>
      <c r="AK103" s="536"/>
      <c r="AL103" s="536"/>
      <c r="AM103" s="536"/>
      <c r="AN103" s="536"/>
      <c r="AO103" s="536"/>
      <c r="AP103" s="536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3" customFormat="1" ht="12.75" customHeight="1" x14ac:dyDescent="0.2">
      <c r="A104" s="533"/>
      <c r="B104" s="533"/>
      <c r="C104" s="535"/>
      <c r="D104" s="535"/>
      <c r="E104" s="535"/>
      <c r="F104" s="535"/>
      <c r="G104" s="532" t="s">
        <v>101</v>
      </c>
      <c r="H104" s="532" t="s">
        <v>203</v>
      </c>
      <c r="I104" s="533" t="s">
        <v>102</v>
      </c>
      <c r="J104" s="533"/>
      <c r="K104" s="533"/>
      <c r="L104" s="533"/>
      <c r="M104" s="535" t="s">
        <v>103</v>
      </c>
      <c r="N104" s="535"/>
      <c r="O104" s="535"/>
      <c r="P104" s="535"/>
      <c r="Q104" s="535"/>
      <c r="R104" s="535" t="s">
        <v>204</v>
      </c>
      <c r="S104" s="535"/>
      <c r="T104" s="535"/>
      <c r="U104" s="535"/>
      <c r="V104" s="535"/>
      <c r="W104" s="535" t="s">
        <v>104</v>
      </c>
      <c r="X104" s="535"/>
      <c r="Y104" s="535"/>
      <c r="Z104" s="535"/>
      <c r="AA104" s="535"/>
      <c r="AB104" s="535" t="s">
        <v>205</v>
      </c>
      <c r="AC104" s="535"/>
      <c r="AD104" s="535"/>
      <c r="AE104" s="535"/>
      <c r="AF104" s="535"/>
      <c r="AG104" s="535" t="s">
        <v>105</v>
      </c>
      <c r="AH104" s="535"/>
      <c r="AI104" s="535"/>
      <c r="AJ104" s="535"/>
      <c r="AK104" s="535"/>
      <c r="AL104" s="530" t="s">
        <v>106</v>
      </c>
      <c r="AM104" s="530"/>
      <c r="AN104" s="530"/>
      <c r="AO104" s="530"/>
      <c r="AP104" s="530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3" customFormat="1" ht="17.25" customHeight="1" x14ac:dyDescent="0.2">
      <c r="A105" s="533"/>
      <c r="B105" s="533"/>
      <c r="C105" s="537" t="s">
        <v>206</v>
      </c>
      <c r="D105" s="537" t="s">
        <v>207</v>
      </c>
      <c r="E105" s="537" t="s">
        <v>208</v>
      </c>
      <c r="F105" s="537" t="s">
        <v>209</v>
      </c>
      <c r="G105" s="532"/>
      <c r="H105" s="532"/>
      <c r="I105" s="532" t="s">
        <v>98</v>
      </c>
      <c r="J105" s="533" t="s">
        <v>210</v>
      </c>
      <c r="K105" s="533"/>
      <c r="L105" s="533"/>
      <c r="M105" s="532" t="s">
        <v>203</v>
      </c>
      <c r="N105" s="532" t="s">
        <v>98</v>
      </c>
      <c r="O105" s="533" t="s">
        <v>210</v>
      </c>
      <c r="P105" s="533"/>
      <c r="Q105" s="533"/>
      <c r="R105" s="532" t="s">
        <v>203</v>
      </c>
      <c r="S105" s="532" t="s">
        <v>98</v>
      </c>
      <c r="T105" s="533" t="s">
        <v>210</v>
      </c>
      <c r="U105" s="533"/>
      <c r="V105" s="533"/>
      <c r="W105" s="532" t="s">
        <v>203</v>
      </c>
      <c r="X105" s="532" t="s">
        <v>98</v>
      </c>
      <c r="Y105" s="533" t="s">
        <v>210</v>
      </c>
      <c r="Z105" s="533"/>
      <c r="AA105" s="533"/>
      <c r="AB105" s="532" t="s">
        <v>203</v>
      </c>
      <c r="AC105" s="532" t="s">
        <v>98</v>
      </c>
      <c r="AD105" s="533" t="s">
        <v>210</v>
      </c>
      <c r="AE105" s="533"/>
      <c r="AF105" s="533"/>
      <c r="AG105" s="532" t="s">
        <v>203</v>
      </c>
      <c r="AH105" s="532" t="s">
        <v>98</v>
      </c>
      <c r="AI105" s="533" t="s">
        <v>210</v>
      </c>
      <c r="AJ105" s="533"/>
      <c r="AK105" s="533"/>
      <c r="AL105" s="531" t="s">
        <v>203</v>
      </c>
      <c r="AM105" s="532" t="s">
        <v>98</v>
      </c>
      <c r="AN105" s="533" t="s">
        <v>210</v>
      </c>
      <c r="AO105" s="533"/>
      <c r="AP105" s="533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3" customFormat="1" ht="12.75" customHeight="1" x14ac:dyDescent="0.2">
      <c r="A106" s="533"/>
      <c r="B106" s="533"/>
      <c r="C106" s="537"/>
      <c r="D106" s="537"/>
      <c r="E106" s="537"/>
      <c r="F106" s="537"/>
      <c r="G106" s="532"/>
      <c r="H106" s="532"/>
      <c r="I106" s="532"/>
      <c r="J106" s="532" t="s">
        <v>211</v>
      </c>
      <c r="K106" s="532" t="s">
        <v>107</v>
      </c>
      <c r="L106" s="532" t="s">
        <v>108</v>
      </c>
      <c r="M106" s="532"/>
      <c r="N106" s="532"/>
      <c r="O106" s="532" t="s">
        <v>211</v>
      </c>
      <c r="P106" s="532" t="s">
        <v>212</v>
      </c>
      <c r="Q106" s="532" t="s">
        <v>108</v>
      </c>
      <c r="R106" s="532"/>
      <c r="S106" s="532"/>
      <c r="T106" s="532" t="s">
        <v>211</v>
      </c>
      <c r="U106" s="532" t="s">
        <v>212</v>
      </c>
      <c r="V106" s="532" t="s">
        <v>108</v>
      </c>
      <c r="W106" s="532"/>
      <c r="X106" s="532"/>
      <c r="Y106" s="532" t="s">
        <v>211</v>
      </c>
      <c r="Z106" s="532" t="s">
        <v>212</v>
      </c>
      <c r="AA106" s="532" t="s">
        <v>108</v>
      </c>
      <c r="AB106" s="532"/>
      <c r="AC106" s="532"/>
      <c r="AD106" s="532" t="s">
        <v>211</v>
      </c>
      <c r="AE106" s="532" t="s">
        <v>212</v>
      </c>
      <c r="AF106" s="532" t="s">
        <v>108</v>
      </c>
      <c r="AG106" s="532"/>
      <c r="AH106" s="532"/>
      <c r="AI106" s="532" t="s">
        <v>211</v>
      </c>
      <c r="AJ106" s="532" t="s">
        <v>212</v>
      </c>
      <c r="AK106" s="532" t="s">
        <v>108</v>
      </c>
      <c r="AL106" s="531"/>
      <c r="AM106" s="532"/>
      <c r="AN106" s="532" t="s">
        <v>211</v>
      </c>
      <c r="AO106" s="532" t="s">
        <v>212</v>
      </c>
      <c r="AP106" s="532" t="s">
        <v>108</v>
      </c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3" customFormat="1" x14ac:dyDescent="0.2">
      <c r="A107" s="533"/>
      <c r="B107" s="533"/>
      <c r="C107" s="537"/>
      <c r="D107" s="537"/>
      <c r="E107" s="537"/>
      <c r="F107" s="537"/>
      <c r="G107" s="532"/>
      <c r="H107" s="532"/>
      <c r="I107" s="532"/>
      <c r="J107" s="532"/>
      <c r="K107" s="532"/>
      <c r="L107" s="532"/>
      <c r="M107" s="532"/>
      <c r="N107" s="532"/>
      <c r="O107" s="532"/>
      <c r="P107" s="532"/>
      <c r="Q107" s="532"/>
      <c r="R107" s="532"/>
      <c r="S107" s="532"/>
      <c r="T107" s="532"/>
      <c r="U107" s="532"/>
      <c r="V107" s="532"/>
      <c r="W107" s="532"/>
      <c r="X107" s="532"/>
      <c r="Y107" s="532"/>
      <c r="Z107" s="532"/>
      <c r="AA107" s="532"/>
      <c r="AB107" s="532"/>
      <c r="AC107" s="532"/>
      <c r="AD107" s="532"/>
      <c r="AE107" s="532"/>
      <c r="AF107" s="532"/>
      <c r="AG107" s="532"/>
      <c r="AH107" s="532"/>
      <c r="AI107" s="532"/>
      <c r="AJ107" s="532"/>
      <c r="AK107" s="532"/>
      <c r="AL107" s="531"/>
      <c r="AM107" s="532"/>
      <c r="AN107" s="532"/>
      <c r="AO107" s="532"/>
      <c r="AP107" s="532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3" customFormat="1" x14ac:dyDescent="0.2">
      <c r="A108" s="533"/>
      <c r="B108" s="533"/>
      <c r="C108" s="537"/>
      <c r="D108" s="537"/>
      <c r="E108" s="537"/>
      <c r="F108" s="537"/>
      <c r="G108" s="532"/>
      <c r="H108" s="532"/>
      <c r="I108" s="532"/>
      <c r="J108" s="532"/>
      <c r="K108" s="532"/>
      <c r="L108" s="532"/>
      <c r="M108" s="532"/>
      <c r="N108" s="532"/>
      <c r="O108" s="532"/>
      <c r="P108" s="532"/>
      <c r="Q108" s="532"/>
      <c r="R108" s="532"/>
      <c r="S108" s="532"/>
      <c r="T108" s="532"/>
      <c r="U108" s="532"/>
      <c r="V108" s="532"/>
      <c r="W108" s="532"/>
      <c r="X108" s="532"/>
      <c r="Y108" s="532"/>
      <c r="Z108" s="532"/>
      <c r="AA108" s="532"/>
      <c r="AB108" s="532"/>
      <c r="AC108" s="532"/>
      <c r="AD108" s="532"/>
      <c r="AE108" s="532"/>
      <c r="AF108" s="532"/>
      <c r="AG108" s="532"/>
      <c r="AH108" s="532"/>
      <c r="AI108" s="532"/>
      <c r="AJ108" s="532"/>
      <c r="AK108" s="532"/>
      <c r="AL108" s="531"/>
      <c r="AM108" s="532"/>
      <c r="AN108" s="532"/>
      <c r="AO108" s="532"/>
      <c r="AP108" s="532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3" customFormat="1" x14ac:dyDescent="0.2">
      <c r="A109" s="533"/>
      <c r="B109" s="533"/>
      <c r="C109" s="537"/>
      <c r="D109" s="537"/>
      <c r="E109" s="537"/>
      <c r="F109" s="537"/>
      <c r="G109" s="532"/>
      <c r="H109" s="532"/>
      <c r="I109" s="532"/>
      <c r="J109" s="532"/>
      <c r="K109" s="532"/>
      <c r="L109" s="532"/>
      <c r="M109" s="532"/>
      <c r="N109" s="532"/>
      <c r="O109" s="532"/>
      <c r="P109" s="532"/>
      <c r="Q109" s="532"/>
      <c r="R109" s="532"/>
      <c r="S109" s="532"/>
      <c r="T109" s="532"/>
      <c r="U109" s="532"/>
      <c r="V109" s="532"/>
      <c r="W109" s="532"/>
      <c r="X109" s="532"/>
      <c r="Y109" s="532"/>
      <c r="Z109" s="532"/>
      <c r="AA109" s="532"/>
      <c r="AB109" s="532"/>
      <c r="AC109" s="532"/>
      <c r="AD109" s="532"/>
      <c r="AE109" s="532"/>
      <c r="AF109" s="532"/>
      <c r="AG109" s="532"/>
      <c r="AH109" s="532"/>
      <c r="AI109" s="532"/>
      <c r="AJ109" s="532"/>
      <c r="AK109" s="532"/>
      <c r="AL109" s="531"/>
      <c r="AM109" s="532"/>
      <c r="AN109" s="532"/>
      <c r="AO109" s="532"/>
      <c r="AP109" s="532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3" customFormat="1" ht="11.25" customHeight="1" x14ac:dyDescent="0.2">
      <c r="A110" s="533"/>
      <c r="B110" s="533"/>
      <c r="C110" s="537"/>
      <c r="D110" s="537"/>
      <c r="E110" s="537"/>
      <c r="F110" s="537"/>
      <c r="G110" s="532"/>
      <c r="H110" s="532"/>
      <c r="I110" s="532"/>
      <c r="J110" s="532"/>
      <c r="K110" s="532"/>
      <c r="L110" s="532"/>
      <c r="M110" s="532"/>
      <c r="N110" s="532"/>
      <c r="O110" s="532"/>
      <c r="P110" s="532"/>
      <c r="Q110" s="532"/>
      <c r="R110" s="532"/>
      <c r="S110" s="532"/>
      <c r="T110" s="532"/>
      <c r="U110" s="532"/>
      <c r="V110" s="532"/>
      <c r="W110" s="532"/>
      <c r="X110" s="532"/>
      <c r="Y110" s="532"/>
      <c r="Z110" s="532"/>
      <c r="AA110" s="532"/>
      <c r="AB110" s="532"/>
      <c r="AC110" s="532"/>
      <c r="AD110" s="532"/>
      <c r="AE110" s="532"/>
      <c r="AF110" s="532"/>
      <c r="AG110" s="532"/>
      <c r="AH110" s="532"/>
      <c r="AI110" s="532"/>
      <c r="AJ110" s="532"/>
      <c r="AK110" s="532"/>
      <c r="AL110" s="531"/>
      <c r="AM110" s="532"/>
      <c r="AN110" s="532"/>
      <c r="AO110" s="532"/>
      <c r="AP110" s="532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3" customFormat="1" ht="10.5" hidden="1" customHeight="1" x14ac:dyDescent="0.2">
      <c r="A111" s="533"/>
      <c r="B111" s="533"/>
      <c r="C111" s="537"/>
      <c r="D111" s="537"/>
      <c r="E111" s="537"/>
      <c r="F111" s="537"/>
      <c r="G111" s="532"/>
      <c r="H111" s="532"/>
      <c r="I111" s="532"/>
      <c r="J111" s="532"/>
      <c r="K111" s="532"/>
      <c r="L111" s="532"/>
      <c r="M111" s="532"/>
      <c r="N111" s="532"/>
      <c r="O111" s="532"/>
      <c r="P111" s="532"/>
      <c r="Q111" s="532"/>
      <c r="R111" s="532"/>
      <c r="S111" s="532"/>
      <c r="T111" s="532"/>
      <c r="U111" s="532"/>
      <c r="V111" s="532"/>
      <c r="W111" s="532"/>
      <c r="X111" s="532"/>
      <c r="Y111" s="532"/>
      <c r="Z111" s="532"/>
      <c r="AA111" s="532"/>
      <c r="AB111" s="532"/>
      <c r="AC111" s="532"/>
      <c r="AD111" s="532"/>
      <c r="AE111" s="532"/>
      <c r="AF111" s="532"/>
      <c r="AG111" s="532"/>
      <c r="AH111" s="532"/>
      <c r="AI111" s="532"/>
      <c r="AJ111" s="532"/>
      <c r="AK111" s="532"/>
      <c r="AL111" s="531"/>
      <c r="AM111" s="532"/>
      <c r="AN111" s="532"/>
      <c r="AO111" s="532"/>
      <c r="AP111" s="532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3" customFormat="1" ht="12.75" hidden="1" customHeight="1" x14ac:dyDescent="0.2">
      <c r="A112" s="533"/>
      <c r="B112" s="533"/>
      <c r="C112" s="537"/>
      <c r="D112" s="537"/>
      <c r="E112" s="537"/>
      <c r="F112" s="537"/>
      <c r="G112" s="532"/>
      <c r="H112" s="532"/>
      <c r="I112" s="532"/>
      <c r="J112" s="532"/>
      <c r="K112" s="532"/>
      <c r="L112" s="532"/>
      <c r="M112" s="532"/>
      <c r="N112" s="532"/>
      <c r="O112" s="532"/>
      <c r="P112" s="532"/>
      <c r="Q112" s="532"/>
      <c r="R112" s="532"/>
      <c r="S112" s="532"/>
      <c r="T112" s="532"/>
      <c r="U112" s="532"/>
      <c r="V112" s="532"/>
      <c r="W112" s="532"/>
      <c r="X112" s="532"/>
      <c r="Y112" s="532"/>
      <c r="Z112" s="532"/>
      <c r="AA112" s="532"/>
      <c r="AB112" s="532"/>
      <c r="AC112" s="532"/>
      <c r="AD112" s="532"/>
      <c r="AE112" s="532"/>
      <c r="AF112" s="532"/>
      <c r="AG112" s="532"/>
      <c r="AH112" s="532"/>
      <c r="AI112" s="532"/>
      <c r="AJ112" s="532"/>
      <c r="AK112" s="532"/>
      <c r="AL112" s="531"/>
      <c r="AM112" s="532"/>
      <c r="AN112" s="532"/>
      <c r="AO112" s="532"/>
      <c r="AP112" s="53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3" customFormat="1" ht="12.75" hidden="1" customHeight="1" x14ac:dyDescent="0.2">
      <c r="A113" s="533"/>
      <c r="B113" s="533"/>
      <c r="C113" s="537"/>
      <c r="D113" s="537"/>
      <c r="E113" s="537"/>
      <c r="F113" s="537"/>
      <c r="G113" s="532"/>
      <c r="H113" s="532"/>
      <c r="I113" s="532"/>
      <c r="J113" s="532"/>
      <c r="K113" s="532"/>
      <c r="L113" s="532"/>
      <c r="M113" s="532"/>
      <c r="N113" s="532"/>
      <c r="O113" s="532"/>
      <c r="P113" s="532"/>
      <c r="Q113" s="532"/>
      <c r="R113" s="532"/>
      <c r="S113" s="532"/>
      <c r="T113" s="532"/>
      <c r="U113" s="532"/>
      <c r="V113" s="532"/>
      <c r="W113" s="532"/>
      <c r="X113" s="532"/>
      <c r="Y113" s="532"/>
      <c r="Z113" s="532"/>
      <c r="AA113" s="532"/>
      <c r="AB113" s="532"/>
      <c r="AC113" s="532"/>
      <c r="AD113" s="532"/>
      <c r="AE113" s="532"/>
      <c r="AF113" s="532"/>
      <c r="AG113" s="532"/>
      <c r="AH113" s="532"/>
      <c r="AI113" s="532"/>
      <c r="AJ113" s="532"/>
      <c r="AK113" s="532"/>
      <c r="AL113" s="531"/>
      <c r="AM113" s="532"/>
      <c r="AN113" s="532"/>
      <c r="AO113" s="532"/>
      <c r="AP113" s="532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3" customFormat="1" ht="12.75" customHeight="1" x14ac:dyDescent="0.2">
      <c r="A114" s="7">
        <v>1</v>
      </c>
      <c r="B114" s="7">
        <v>2</v>
      </c>
      <c r="C114" s="7">
        <v>3</v>
      </c>
      <c r="D114" s="17">
        <v>4</v>
      </c>
      <c r="E114" s="7">
        <v>5</v>
      </c>
      <c r="F114" s="7">
        <v>6</v>
      </c>
      <c r="G114" s="15">
        <v>7</v>
      </c>
      <c r="H114" s="7">
        <v>8</v>
      </c>
      <c r="I114" s="7">
        <v>9</v>
      </c>
      <c r="J114" s="7">
        <v>10</v>
      </c>
      <c r="K114" s="7">
        <v>11</v>
      </c>
      <c r="L114" s="7">
        <v>12</v>
      </c>
      <c r="M114" s="7">
        <v>13</v>
      </c>
      <c r="N114" s="18">
        <v>14</v>
      </c>
      <c r="O114" s="7">
        <v>15</v>
      </c>
      <c r="P114" s="7">
        <v>16</v>
      </c>
      <c r="Q114" s="7">
        <v>17</v>
      </c>
      <c r="R114" s="7">
        <v>18</v>
      </c>
      <c r="S114" s="18">
        <v>19</v>
      </c>
      <c r="T114" s="7">
        <v>20</v>
      </c>
      <c r="U114" s="7">
        <v>21</v>
      </c>
      <c r="V114" s="7">
        <v>22</v>
      </c>
      <c r="W114" s="7">
        <v>23</v>
      </c>
      <c r="X114" s="18">
        <v>24</v>
      </c>
      <c r="Y114" s="7">
        <v>25</v>
      </c>
      <c r="Z114" s="7">
        <v>26</v>
      </c>
      <c r="AA114" s="7">
        <v>27</v>
      </c>
      <c r="AB114" s="7">
        <v>28</v>
      </c>
      <c r="AC114" s="18">
        <v>29</v>
      </c>
      <c r="AD114" s="7">
        <v>30</v>
      </c>
      <c r="AE114" s="7">
        <v>31</v>
      </c>
      <c r="AF114" s="7">
        <v>32</v>
      </c>
      <c r="AG114" s="7">
        <v>33</v>
      </c>
      <c r="AH114" s="18">
        <v>34</v>
      </c>
      <c r="AI114" s="7">
        <v>35</v>
      </c>
      <c r="AJ114" s="7">
        <v>36</v>
      </c>
      <c r="AK114" s="7">
        <v>37</v>
      </c>
      <c r="AL114" s="15">
        <v>38</v>
      </c>
      <c r="AM114" s="18">
        <v>39</v>
      </c>
      <c r="AN114" s="7">
        <v>40</v>
      </c>
      <c r="AO114" s="7">
        <v>41</v>
      </c>
      <c r="AP114" s="7">
        <v>42</v>
      </c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3" customFormat="1" ht="19.5" customHeight="1" x14ac:dyDescent="0.2">
      <c r="A115" s="24" t="s">
        <v>279</v>
      </c>
      <c r="B115" s="6" t="s">
        <v>280</v>
      </c>
      <c r="C115" s="28">
        <v>6</v>
      </c>
      <c r="D115" s="47"/>
      <c r="E115" s="24"/>
      <c r="F115" s="37"/>
      <c r="G115" s="28">
        <v>267</v>
      </c>
      <c r="H115" s="28">
        <v>89</v>
      </c>
      <c r="I115" s="24">
        <v>178</v>
      </c>
      <c r="J115" s="24">
        <v>74</v>
      </c>
      <c r="K115" s="24">
        <v>84</v>
      </c>
      <c r="L115" s="24">
        <v>20</v>
      </c>
      <c r="M115" s="28"/>
      <c r="N115" s="24"/>
      <c r="O115" s="24"/>
      <c r="P115" s="24"/>
      <c r="Q115" s="24"/>
      <c r="R115" s="28"/>
      <c r="S115" s="24"/>
      <c r="T115" s="24"/>
      <c r="U115" s="24"/>
      <c r="V115" s="24"/>
      <c r="W115" s="28"/>
      <c r="X115" s="24"/>
      <c r="Y115" s="24"/>
      <c r="Z115" s="24"/>
      <c r="AA115" s="24"/>
      <c r="AB115" s="28"/>
      <c r="AC115" s="24"/>
      <c r="AD115" s="24"/>
      <c r="AE115" s="24"/>
      <c r="AF115" s="24"/>
      <c r="AG115" s="28"/>
      <c r="AH115" s="24"/>
      <c r="AI115" s="24"/>
      <c r="AJ115" s="24"/>
      <c r="AK115" s="24"/>
      <c r="AL115" s="15">
        <v>89</v>
      </c>
      <c r="AM115" s="7">
        <v>178</v>
      </c>
      <c r="AN115" s="7">
        <v>74</v>
      </c>
      <c r="AO115" s="7">
        <v>84</v>
      </c>
      <c r="AP115" s="7">
        <v>20</v>
      </c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3" customFormat="1" ht="12.75" customHeight="1" x14ac:dyDescent="0.2">
      <c r="A116" s="24" t="s">
        <v>281</v>
      </c>
      <c r="B116" s="6" t="s">
        <v>89</v>
      </c>
      <c r="C116" s="29"/>
      <c r="D116" s="28">
        <v>6</v>
      </c>
      <c r="E116" s="24"/>
      <c r="F116" s="530" t="s">
        <v>258</v>
      </c>
      <c r="G116" s="530"/>
      <c r="H116" s="28" t="s">
        <v>169</v>
      </c>
      <c r="I116" s="24">
        <v>108</v>
      </c>
      <c r="J116" s="24" t="s">
        <v>259</v>
      </c>
      <c r="K116" s="526">
        <v>3</v>
      </c>
      <c r="L116" s="526"/>
      <c r="M116" s="28" t="s">
        <v>169</v>
      </c>
      <c r="N116" s="24"/>
      <c r="O116" s="24" t="s">
        <v>259</v>
      </c>
      <c r="P116" s="526"/>
      <c r="Q116" s="526"/>
      <c r="R116" s="28" t="s">
        <v>169</v>
      </c>
      <c r="S116" s="24"/>
      <c r="T116" s="24" t="s">
        <v>259</v>
      </c>
      <c r="U116" s="526"/>
      <c r="V116" s="526"/>
      <c r="W116" s="28" t="s">
        <v>169</v>
      </c>
      <c r="X116" s="24"/>
      <c r="Y116" s="24" t="s">
        <v>259</v>
      </c>
      <c r="Z116" s="526"/>
      <c r="AA116" s="526"/>
      <c r="AB116" s="28" t="s">
        <v>169</v>
      </c>
      <c r="AC116" s="24"/>
      <c r="AD116" s="24" t="s">
        <v>259</v>
      </c>
      <c r="AE116" s="526"/>
      <c r="AF116" s="526"/>
      <c r="AG116" s="28" t="s">
        <v>169</v>
      </c>
      <c r="AH116" s="24"/>
      <c r="AI116" s="24" t="s">
        <v>259</v>
      </c>
      <c r="AJ116" s="526"/>
      <c r="AK116" s="526"/>
      <c r="AL116" s="28" t="s">
        <v>169</v>
      </c>
      <c r="AM116" s="24">
        <v>108</v>
      </c>
      <c r="AN116" s="24" t="s">
        <v>259</v>
      </c>
      <c r="AO116" s="526">
        <v>3</v>
      </c>
      <c r="AP116" s="52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3" customFormat="1" x14ac:dyDescent="0.2">
      <c r="A117" s="24" t="s">
        <v>282</v>
      </c>
      <c r="B117" s="6" t="s">
        <v>171</v>
      </c>
      <c r="C117" s="28">
        <v>6</v>
      </c>
      <c r="D117" s="534"/>
      <c r="E117" s="534"/>
      <c r="F117" s="534"/>
      <c r="G117" s="534"/>
      <c r="H117" s="534"/>
      <c r="I117" s="534"/>
      <c r="J117" s="534"/>
      <c r="K117" s="534"/>
      <c r="L117" s="534"/>
      <c r="M117" s="534"/>
      <c r="N117" s="534"/>
      <c r="O117" s="534"/>
      <c r="P117" s="534"/>
      <c r="Q117" s="534"/>
      <c r="R117" s="534"/>
      <c r="S117" s="534"/>
      <c r="T117" s="534"/>
      <c r="U117" s="534"/>
      <c r="V117" s="534"/>
      <c r="W117" s="534"/>
      <c r="X117" s="534"/>
      <c r="Y117" s="534"/>
      <c r="Z117" s="534"/>
      <c r="AA117" s="534"/>
      <c r="AB117" s="534"/>
      <c r="AC117" s="534"/>
      <c r="AD117" s="534"/>
      <c r="AE117" s="534"/>
      <c r="AF117" s="534"/>
      <c r="AG117" s="534"/>
      <c r="AH117" s="534"/>
      <c r="AI117" s="534"/>
      <c r="AJ117" s="534"/>
      <c r="AK117" s="534"/>
      <c r="AL117" s="534"/>
      <c r="AM117" s="534"/>
      <c r="AN117" s="534"/>
      <c r="AO117" s="534"/>
      <c r="AP117" s="534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3" customFormat="1" ht="18" customHeight="1" x14ac:dyDescent="0.2">
      <c r="A118" s="24" t="s">
        <v>283</v>
      </c>
      <c r="B118" s="6" t="s">
        <v>284</v>
      </c>
      <c r="C118" s="28">
        <v>2</v>
      </c>
      <c r="D118" s="24"/>
      <c r="E118" s="24"/>
      <c r="F118" s="24"/>
      <c r="G118" s="24">
        <v>108</v>
      </c>
      <c r="H118" s="24">
        <v>36</v>
      </c>
      <c r="I118" s="24">
        <v>72</v>
      </c>
      <c r="J118" s="24">
        <v>20</v>
      </c>
      <c r="K118" s="24">
        <v>52</v>
      </c>
      <c r="L118" s="24"/>
      <c r="M118" s="28"/>
      <c r="N118" s="24"/>
      <c r="O118" s="24"/>
      <c r="P118" s="24"/>
      <c r="Q118" s="24"/>
      <c r="R118" s="28"/>
      <c r="S118" s="24"/>
      <c r="T118" s="24"/>
      <c r="U118" s="24"/>
      <c r="V118" s="24"/>
      <c r="W118" s="28"/>
      <c r="X118" s="32"/>
      <c r="Y118" s="24"/>
      <c r="Z118" s="24"/>
      <c r="AA118" s="24"/>
      <c r="AB118" s="28"/>
      <c r="AC118" s="32"/>
      <c r="AD118" s="24"/>
      <c r="AE118" s="24"/>
      <c r="AF118" s="24"/>
      <c r="AG118" s="4"/>
      <c r="AH118" s="4"/>
      <c r="AI118" s="4"/>
      <c r="AJ118" s="4"/>
      <c r="AK118" s="24"/>
      <c r="AL118" s="28">
        <v>36</v>
      </c>
      <c r="AM118" s="24">
        <v>72</v>
      </c>
      <c r="AN118" s="24">
        <v>20</v>
      </c>
      <c r="AO118" s="24">
        <v>52</v>
      </c>
      <c r="AP118" s="32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3" customFormat="1" ht="17.25" customHeight="1" x14ac:dyDescent="0.2">
      <c r="A119" s="21" t="s">
        <v>285</v>
      </c>
      <c r="B119" s="38" t="s">
        <v>286</v>
      </c>
      <c r="C119" s="23">
        <v>6</v>
      </c>
      <c r="D119" s="21"/>
      <c r="E119" s="21"/>
      <c r="F119" s="21"/>
      <c r="G119" s="24">
        <v>108</v>
      </c>
      <c r="H119" s="24">
        <v>36</v>
      </c>
      <c r="I119" s="24">
        <v>72</v>
      </c>
      <c r="J119" s="24">
        <v>20</v>
      </c>
      <c r="K119" s="24">
        <v>52</v>
      </c>
      <c r="L119" s="48"/>
      <c r="M119" s="23"/>
      <c r="N119" s="21"/>
      <c r="O119" s="21"/>
      <c r="P119" s="21"/>
      <c r="Q119" s="21"/>
      <c r="R119" s="23"/>
      <c r="S119" s="21"/>
      <c r="T119" s="21"/>
      <c r="U119" s="21"/>
      <c r="V119" s="21"/>
      <c r="W119" s="23"/>
      <c r="X119" s="30"/>
      <c r="Y119" s="21"/>
      <c r="Z119" s="21"/>
      <c r="AA119" s="21"/>
      <c r="AB119" s="23"/>
      <c r="AC119" s="30"/>
      <c r="AD119" s="21"/>
      <c r="AE119" s="21"/>
      <c r="AF119" s="21"/>
      <c r="AG119" s="24"/>
      <c r="AH119" s="24"/>
      <c r="AI119" s="24"/>
      <c r="AJ119" s="24"/>
      <c r="AK119" s="21"/>
      <c r="AL119" s="28">
        <v>36</v>
      </c>
      <c r="AM119" s="24">
        <v>72</v>
      </c>
      <c r="AN119" s="24">
        <v>20</v>
      </c>
      <c r="AO119" s="42">
        <v>52</v>
      </c>
      <c r="AP119" s="4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3" customFormat="1" ht="11.25" customHeight="1" x14ac:dyDescent="0.2">
      <c r="A120" s="24" t="s">
        <v>287</v>
      </c>
      <c r="B120" s="25" t="s">
        <v>288</v>
      </c>
      <c r="C120" s="29"/>
      <c r="D120" s="24"/>
      <c r="E120" s="24"/>
      <c r="F120" s="530" t="s">
        <v>258</v>
      </c>
      <c r="G120" s="530"/>
      <c r="H120" s="28" t="s">
        <v>169</v>
      </c>
      <c r="I120" s="24">
        <v>36</v>
      </c>
      <c r="J120" s="24" t="s">
        <v>259</v>
      </c>
      <c r="K120" s="526">
        <v>1</v>
      </c>
      <c r="L120" s="526"/>
      <c r="M120" s="28" t="s">
        <v>169</v>
      </c>
      <c r="N120" s="24"/>
      <c r="O120" s="24" t="s">
        <v>259</v>
      </c>
      <c r="P120" s="526"/>
      <c r="Q120" s="526"/>
      <c r="R120" s="28" t="s">
        <v>169</v>
      </c>
      <c r="S120" s="24"/>
      <c r="T120" s="24" t="s">
        <v>259</v>
      </c>
      <c r="U120" s="526"/>
      <c r="V120" s="526"/>
      <c r="W120" s="28" t="s">
        <v>169</v>
      </c>
      <c r="X120" s="24"/>
      <c r="Y120" s="24" t="s">
        <v>259</v>
      </c>
      <c r="Z120" s="526"/>
      <c r="AA120" s="526"/>
      <c r="AB120" s="28" t="s">
        <v>169</v>
      </c>
      <c r="AC120" s="24"/>
      <c r="AD120" s="24" t="s">
        <v>259</v>
      </c>
      <c r="AE120" s="526"/>
      <c r="AF120" s="526"/>
      <c r="AG120" s="28" t="s">
        <v>169</v>
      </c>
      <c r="AH120" s="24"/>
      <c r="AI120" s="24" t="s">
        <v>259</v>
      </c>
      <c r="AJ120" s="526"/>
      <c r="AK120" s="526"/>
      <c r="AL120" s="23" t="s">
        <v>169</v>
      </c>
      <c r="AM120" s="21">
        <v>36</v>
      </c>
      <c r="AN120" s="21" t="s">
        <v>259</v>
      </c>
      <c r="AO120" s="526">
        <v>1</v>
      </c>
      <c r="AP120" s="526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3" customFormat="1" ht="11.25" customHeight="1" x14ac:dyDescent="0.2">
      <c r="A121" s="24" t="s">
        <v>289</v>
      </c>
      <c r="B121" s="6" t="s">
        <v>171</v>
      </c>
      <c r="C121" s="28">
        <v>6</v>
      </c>
      <c r="D121" s="526"/>
      <c r="E121" s="526"/>
      <c r="F121" s="526"/>
      <c r="G121" s="526"/>
      <c r="H121" s="526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  <c r="S121" s="526"/>
      <c r="T121" s="526"/>
      <c r="U121" s="526"/>
      <c r="V121" s="526"/>
      <c r="W121" s="526"/>
      <c r="X121" s="526"/>
      <c r="Y121" s="526"/>
      <c r="Z121" s="526"/>
      <c r="AA121" s="526"/>
      <c r="AB121" s="526"/>
      <c r="AC121" s="526"/>
      <c r="AD121" s="526"/>
      <c r="AE121" s="526"/>
      <c r="AF121" s="526"/>
      <c r="AG121" s="526"/>
      <c r="AH121" s="526"/>
      <c r="AI121" s="526"/>
      <c r="AJ121" s="526"/>
      <c r="AK121" s="526"/>
      <c r="AL121" s="526"/>
      <c r="AM121" s="526"/>
      <c r="AN121" s="526"/>
      <c r="AO121" s="526"/>
      <c r="AP121" s="526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3" customFormat="1" ht="18.75" customHeight="1" x14ac:dyDescent="0.2">
      <c r="A122" s="24"/>
      <c r="B122" s="6" t="s">
        <v>290</v>
      </c>
      <c r="C122" s="527"/>
      <c r="D122" s="527"/>
      <c r="E122" s="527"/>
      <c r="F122" s="527"/>
      <c r="G122" s="527"/>
      <c r="H122" s="28" t="s">
        <v>169</v>
      </c>
      <c r="I122" s="24">
        <v>360</v>
      </c>
      <c r="J122" s="24" t="s">
        <v>259</v>
      </c>
      <c r="K122" s="526">
        <v>10</v>
      </c>
      <c r="L122" s="526"/>
      <c r="M122" s="28" t="s">
        <v>169</v>
      </c>
      <c r="N122" s="24"/>
      <c r="O122" s="24" t="s">
        <v>259</v>
      </c>
      <c r="P122" s="526"/>
      <c r="Q122" s="526"/>
      <c r="R122" s="28" t="s">
        <v>169</v>
      </c>
      <c r="S122" s="24"/>
      <c r="T122" s="24" t="s">
        <v>259</v>
      </c>
      <c r="U122" s="526"/>
      <c r="V122" s="526"/>
      <c r="W122" s="28" t="s">
        <v>169</v>
      </c>
      <c r="X122" s="24">
        <v>72</v>
      </c>
      <c r="Y122" s="24" t="s">
        <v>259</v>
      </c>
      <c r="Z122" s="526">
        <v>2</v>
      </c>
      <c r="AA122" s="526"/>
      <c r="AB122" s="28" t="s">
        <v>169</v>
      </c>
      <c r="AC122" s="24">
        <v>108</v>
      </c>
      <c r="AD122" s="24" t="s">
        <v>259</v>
      </c>
      <c r="AE122" s="526">
        <v>3</v>
      </c>
      <c r="AF122" s="526"/>
      <c r="AG122" s="28" t="s">
        <v>169</v>
      </c>
      <c r="AH122" s="24">
        <v>36</v>
      </c>
      <c r="AI122" s="24">
        <v>1</v>
      </c>
      <c r="AJ122" s="526">
        <v>3</v>
      </c>
      <c r="AK122" s="526"/>
      <c r="AL122" s="28" t="s">
        <v>169</v>
      </c>
      <c r="AM122" s="24">
        <v>144</v>
      </c>
      <c r="AN122" s="24">
        <v>4</v>
      </c>
      <c r="AO122" s="526">
        <v>3</v>
      </c>
      <c r="AP122" s="526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3" customFormat="1" ht="9.75" customHeight="1" x14ac:dyDescent="0.2">
      <c r="A123" s="24"/>
      <c r="B123" s="25" t="s">
        <v>88</v>
      </c>
      <c r="C123" s="527"/>
      <c r="D123" s="527"/>
      <c r="E123" s="527"/>
      <c r="F123" s="527"/>
      <c r="G123" s="527"/>
      <c r="H123" s="28" t="s">
        <v>169</v>
      </c>
      <c r="I123" s="24">
        <v>216</v>
      </c>
      <c r="J123" s="24" t="s">
        <v>259</v>
      </c>
      <c r="K123" s="526">
        <v>6</v>
      </c>
      <c r="L123" s="526"/>
      <c r="M123" s="28" t="s">
        <v>169</v>
      </c>
      <c r="N123" s="24"/>
      <c r="O123" s="24" t="s">
        <v>259</v>
      </c>
      <c r="P123" s="526"/>
      <c r="Q123" s="526"/>
      <c r="R123" s="28" t="s">
        <v>169</v>
      </c>
      <c r="S123" s="24"/>
      <c r="T123" s="24" t="s">
        <v>259</v>
      </c>
      <c r="U123" s="526"/>
      <c r="V123" s="526"/>
      <c r="W123" s="28" t="s">
        <v>169</v>
      </c>
      <c r="X123" s="24">
        <v>72</v>
      </c>
      <c r="Y123" s="24" t="s">
        <v>259</v>
      </c>
      <c r="Z123" s="526">
        <v>2</v>
      </c>
      <c r="AA123" s="526"/>
      <c r="AB123" s="28" t="s">
        <v>169</v>
      </c>
      <c r="AC123" s="24">
        <v>108</v>
      </c>
      <c r="AD123" s="24" t="s">
        <v>259</v>
      </c>
      <c r="AE123" s="526">
        <v>3</v>
      </c>
      <c r="AF123" s="526"/>
      <c r="AG123" s="28" t="s">
        <v>169</v>
      </c>
      <c r="AH123" s="24"/>
      <c r="AI123" s="24" t="s">
        <v>259</v>
      </c>
      <c r="AJ123" s="526"/>
      <c r="AK123" s="526"/>
      <c r="AL123" s="28" t="s">
        <v>169</v>
      </c>
      <c r="AM123" s="24">
        <v>36</v>
      </c>
      <c r="AN123" s="24" t="s">
        <v>259</v>
      </c>
      <c r="AO123" s="526">
        <v>1</v>
      </c>
      <c r="AP123" s="526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3" customFormat="1" x14ac:dyDescent="0.2">
      <c r="A124" s="21"/>
      <c r="B124" s="27" t="s">
        <v>291</v>
      </c>
      <c r="C124" s="529"/>
      <c r="D124" s="529"/>
      <c r="E124" s="529"/>
      <c r="F124" s="529"/>
      <c r="G124" s="529"/>
      <c r="H124" s="23" t="s">
        <v>169</v>
      </c>
      <c r="I124" s="21">
        <v>216</v>
      </c>
      <c r="J124" s="21" t="s">
        <v>259</v>
      </c>
      <c r="K124" s="529">
        <v>6</v>
      </c>
      <c r="L124" s="529"/>
      <c r="M124" s="28" t="s">
        <v>169</v>
      </c>
      <c r="N124" s="24"/>
      <c r="O124" s="24" t="s">
        <v>259</v>
      </c>
      <c r="P124" s="526"/>
      <c r="Q124" s="526"/>
      <c r="R124" s="28" t="s">
        <v>169</v>
      </c>
      <c r="S124" s="24"/>
      <c r="T124" s="24" t="s">
        <v>259</v>
      </c>
      <c r="U124" s="526"/>
      <c r="V124" s="526"/>
      <c r="W124" s="28" t="s">
        <v>169</v>
      </c>
      <c r="X124" s="24">
        <v>72</v>
      </c>
      <c r="Y124" s="24" t="s">
        <v>259</v>
      </c>
      <c r="Z124" s="526">
        <v>2</v>
      </c>
      <c r="AA124" s="526"/>
      <c r="AB124" s="28" t="s">
        <v>169</v>
      </c>
      <c r="AC124" s="24">
        <v>108</v>
      </c>
      <c r="AD124" s="24" t="s">
        <v>259</v>
      </c>
      <c r="AE124" s="526">
        <v>3</v>
      </c>
      <c r="AF124" s="526"/>
      <c r="AG124" s="28" t="s">
        <v>169</v>
      </c>
      <c r="AH124" s="24"/>
      <c r="AI124" s="24" t="s">
        <v>259</v>
      </c>
      <c r="AJ124" s="526"/>
      <c r="AK124" s="526"/>
      <c r="AL124" s="28" t="s">
        <v>169</v>
      </c>
      <c r="AM124" s="24">
        <v>36</v>
      </c>
      <c r="AN124" s="24" t="s">
        <v>259</v>
      </c>
      <c r="AO124" s="526">
        <v>1</v>
      </c>
      <c r="AP124" s="526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3" customFormat="1" x14ac:dyDescent="0.2">
      <c r="A125" s="25"/>
      <c r="B125" s="25" t="s">
        <v>292</v>
      </c>
      <c r="C125" s="526"/>
      <c r="D125" s="526"/>
      <c r="E125" s="526"/>
      <c r="F125" s="526"/>
      <c r="G125" s="526"/>
      <c r="H125" s="28" t="s">
        <v>169</v>
      </c>
      <c r="I125" s="24"/>
      <c r="J125" s="24" t="s">
        <v>259</v>
      </c>
      <c r="K125" s="526"/>
      <c r="L125" s="526"/>
      <c r="M125" s="28" t="s">
        <v>169</v>
      </c>
      <c r="N125" s="24"/>
      <c r="O125" s="24" t="s">
        <v>259</v>
      </c>
      <c r="P125" s="526"/>
      <c r="Q125" s="526"/>
      <c r="R125" s="28" t="s">
        <v>169</v>
      </c>
      <c r="S125" s="24"/>
      <c r="T125" s="24" t="s">
        <v>259</v>
      </c>
      <c r="U125" s="526"/>
      <c r="V125" s="526"/>
      <c r="W125" s="28" t="s">
        <v>169</v>
      </c>
      <c r="X125" s="24"/>
      <c r="Y125" s="24" t="s">
        <v>259</v>
      </c>
      <c r="Z125" s="526"/>
      <c r="AA125" s="526"/>
      <c r="AB125" s="28" t="s">
        <v>169</v>
      </c>
      <c r="AC125" s="24"/>
      <c r="AD125" s="24" t="s">
        <v>259</v>
      </c>
      <c r="AE125" s="526"/>
      <c r="AF125" s="526"/>
      <c r="AG125" s="28" t="s">
        <v>169</v>
      </c>
      <c r="AH125" s="24"/>
      <c r="AI125" s="24" t="s">
        <v>259</v>
      </c>
      <c r="AJ125" s="50"/>
      <c r="AK125" s="28"/>
      <c r="AL125" s="28" t="s">
        <v>169</v>
      </c>
      <c r="AM125" s="24"/>
      <c r="AN125" s="24" t="s">
        <v>259</v>
      </c>
      <c r="AO125" s="526"/>
      <c r="AP125" s="526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3" customFormat="1" ht="18" customHeight="1" x14ac:dyDescent="0.2">
      <c r="A126" s="25"/>
      <c r="B126" s="6" t="s">
        <v>190</v>
      </c>
      <c r="C126" s="526"/>
      <c r="D126" s="526"/>
      <c r="E126" s="526"/>
      <c r="F126" s="526"/>
      <c r="G126" s="526"/>
      <c r="H126" s="28" t="s">
        <v>169</v>
      </c>
      <c r="I126" s="24">
        <v>144</v>
      </c>
      <c r="J126" s="24" t="s">
        <v>259</v>
      </c>
      <c r="K126" s="526">
        <v>4</v>
      </c>
      <c r="L126" s="526"/>
      <c r="M126" s="28" t="s">
        <v>293</v>
      </c>
      <c r="N126" s="24"/>
      <c r="O126" s="24" t="s">
        <v>259</v>
      </c>
      <c r="P126" s="526"/>
      <c r="Q126" s="526"/>
      <c r="R126" s="28" t="s">
        <v>169</v>
      </c>
      <c r="S126" s="24"/>
      <c r="T126" s="24" t="s">
        <v>259</v>
      </c>
      <c r="U126" s="526"/>
      <c r="V126" s="526"/>
      <c r="W126" s="28" t="s">
        <v>169</v>
      </c>
      <c r="X126" s="24"/>
      <c r="Y126" s="24" t="s">
        <v>259</v>
      </c>
      <c r="Z126" s="526"/>
      <c r="AA126" s="526"/>
      <c r="AB126" s="28" t="s">
        <v>169</v>
      </c>
      <c r="AC126" s="24"/>
      <c r="AD126" s="24" t="s">
        <v>259</v>
      </c>
      <c r="AE126" s="526"/>
      <c r="AF126" s="526"/>
      <c r="AG126" s="28" t="s">
        <v>169</v>
      </c>
      <c r="AH126" s="24">
        <v>36</v>
      </c>
      <c r="AI126" s="24" t="s">
        <v>259</v>
      </c>
      <c r="AJ126" s="526">
        <v>1</v>
      </c>
      <c r="AK126" s="526"/>
      <c r="AL126" s="28" t="s">
        <v>169</v>
      </c>
      <c r="AM126" s="24">
        <v>108</v>
      </c>
      <c r="AN126" s="24" t="s">
        <v>259</v>
      </c>
      <c r="AO126" s="526">
        <v>3</v>
      </c>
      <c r="AP126" s="5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3" customFormat="1" ht="10.5" customHeight="1" x14ac:dyDescent="0.2">
      <c r="A127" s="27"/>
      <c r="B127" s="27" t="s">
        <v>291</v>
      </c>
      <c r="C127" s="529"/>
      <c r="D127" s="529"/>
      <c r="E127" s="529"/>
      <c r="F127" s="529"/>
      <c r="G127" s="529"/>
      <c r="H127" s="23" t="s">
        <v>169</v>
      </c>
      <c r="I127" s="21">
        <v>144</v>
      </c>
      <c r="J127" s="21" t="s">
        <v>259</v>
      </c>
      <c r="K127" s="526">
        <v>4</v>
      </c>
      <c r="L127" s="526"/>
      <c r="M127" s="28" t="s">
        <v>169</v>
      </c>
      <c r="N127" s="24"/>
      <c r="O127" s="24" t="s">
        <v>259</v>
      </c>
      <c r="P127" s="526"/>
      <c r="Q127" s="526"/>
      <c r="R127" s="28" t="s">
        <v>169</v>
      </c>
      <c r="S127" s="24"/>
      <c r="T127" s="24" t="s">
        <v>259</v>
      </c>
      <c r="U127" s="526"/>
      <c r="V127" s="526"/>
      <c r="W127" s="28" t="s">
        <v>169</v>
      </c>
      <c r="X127" s="24"/>
      <c r="Y127" s="24" t="s">
        <v>259</v>
      </c>
      <c r="Z127" s="526"/>
      <c r="AA127" s="526"/>
      <c r="AB127" s="28" t="s">
        <v>169</v>
      </c>
      <c r="AC127" s="24"/>
      <c r="AD127" s="24" t="s">
        <v>259</v>
      </c>
      <c r="AE127" s="526"/>
      <c r="AF127" s="526"/>
      <c r="AG127" s="28" t="s">
        <v>169</v>
      </c>
      <c r="AH127" s="24">
        <v>36</v>
      </c>
      <c r="AI127" s="24" t="s">
        <v>259</v>
      </c>
      <c r="AJ127" s="526">
        <v>1</v>
      </c>
      <c r="AK127" s="526"/>
      <c r="AL127" s="28" t="s">
        <v>169</v>
      </c>
      <c r="AM127" s="24">
        <v>108</v>
      </c>
      <c r="AN127" s="24" t="s">
        <v>259</v>
      </c>
      <c r="AO127" s="526">
        <v>3</v>
      </c>
      <c r="AP127" s="526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13" customFormat="1" ht="10.5" customHeight="1" x14ac:dyDescent="0.2">
      <c r="A128" s="25"/>
      <c r="B128" s="25" t="s">
        <v>292</v>
      </c>
      <c r="C128" s="526"/>
      <c r="D128" s="526"/>
      <c r="E128" s="526"/>
      <c r="F128" s="526"/>
      <c r="G128" s="526"/>
      <c r="H128" s="28" t="s">
        <v>169</v>
      </c>
      <c r="I128" s="24"/>
      <c r="J128" s="24" t="s">
        <v>259</v>
      </c>
      <c r="K128" s="526"/>
      <c r="L128" s="526"/>
      <c r="M128" s="28" t="s">
        <v>169</v>
      </c>
      <c r="N128" s="24"/>
      <c r="O128" s="24" t="s">
        <v>259</v>
      </c>
      <c r="P128" s="526"/>
      <c r="Q128" s="526"/>
      <c r="R128" s="28" t="s">
        <v>169</v>
      </c>
      <c r="S128" s="24"/>
      <c r="T128" s="24" t="s">
        <v>259</v>
      </c>
      <c r="U128" s="526"/>
      <c r="V128" s="526"/>
      <c r="W128" s="28" t="s">
        <v>169</v>
      </c>
      <c r="X128" s="24"/>
      <c r="Y128" s="24" t="s">
        <v>259</v>
      </c>
      <c r="Z128" s="526"/>
      <c r="AA128" s="526"/>
      <c r="AB128" s="28" t="s">
        <v>169</v>
      </c>
      <c r="AC128" s="24"/>
      <c r="AD128" s="24" t="s">
        <v>259</v>
      </c>
      <c r="AE128" s="526"/>
      <c r="AF128" s="526"/>
      <c r="AG128" s="28" t="s">
        <v>169</v>
      </c>
      <c r="AH128" s="24"/>
      <c r="AI128" s="24" t="s">
        <v>259</v>
      </c>
      <c r="AJ128" s="526"/>
      <c r="AK128" s="526"/>
      <c r="AL128" s="28" t="s">
        <v>169</v>
      </c>
      <c r="AM128" s="24"/>
      <c r="AN128" s="24" t="s">
        <v>259</v>
      </c>
      <c r="AO128" s="50"/>
      <c r="AP128" s="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3" customFormat="1" ht="11.25" customHeight="1" x14ac:dyDescent="0.2">
      <c r="A129" s="51"/>
      <c r="B129" s="51" t="s">
        <v>191</v>
      </c>
      <c r="C129" s="526"/>
      <c r="D129" s="526"/>
      <c r="E129" s="526"/>
      <c r="F129" s="526"/>
      <c r="G129" s="526"/>
      <c r="H129" s="526"/>
      <c r="I129" s="526"/>
      <c r="J129" s="52" t="s">
        <v>259</v>
      </c>
      <c r="K129" s="526">
        <v>4</v>
      </c>
      <c r="L129" s="526"/>
      <c r="M129" s="526"/>
      <c r="N129" s="526"/>
      <c r="O129" s="52" t="s">
        <v>259</v>
      </c>
      <c r="P129" s="526"/>
      <c r="Q129" s="526"/>
      <c r="R129" s="526"/>
      <c r="S129" s="526"/>
      <c r="T129" s="52" t="s">
        <v>259</v>
      </c>
      <c r="U129" s="526"/>
      <c r="V129" s="526"/>
      <c r="W129" s="526"/>
      <c r="X129" s="526"/>
      <c r="Y129" s="52" t="s">
        <v>259</v>
      </c>
      <c r="Z129" s="526"/>
      <c r="AA129" s="526"/>
      <c r="AB129" s="526"/>
      <c r="AC129" s="526"/>
      <c r="AD129" s="52" t="s">
        <v>259</v>
      </c>
      <c r="AE129" s="526"/>
      <c r="AF129" s="526"/>
      <c r="AG129" s="526"/>
      <c r="AH129" s="526"/>
      <c r="AI129" s="52" t="s">
        <v>259</v>
      </c>
      <c r="AJ129" s="526"/>
      <c r="AK129" s="526"/>
      <c r="AL129" s="526"/>
      <c r="AM129" s="526"/>
      <c r="AN129" s="52" t="s">
        <v>259</v>
      </c>
      <c r="AO129" s="526">
        <v>4</v>
      </c>
      <c r="AP129" s="526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3" customFormat="1" ht="11.25" customHeight="1" x14ac:dyDescent="0.2">
      <c r="A130" s="25"/>
      <c r="B130" s="25" t="s">
        <v>91</v>
      </c>
      <c r="C130" s="526"/>
      <c r="D130" s="526"/>
      <c r="E130" s="526"/>
      <c r="F130" s="526"/>
      <c r="G130" s="526"/>
      <c r="H130" s="526"/>
      <c r="I130" s="526"/>
      <c r="J130" s="24" t="s">
        <v>259</v>
      </c>
      <c r="K130" s="526">
        <v>6</v>
      </c>
      <c r="L130" s="526"/>
      <c r="M130" s="526"/>
      <c r="N130" s="526"/>
      <c r="O130" s="24" t="s">
        <v>259</v>
      </c>
      <c r="P130" s="526"/>
      <c r="Q130" s="526"/>
      <c r="R130" s="526"/>
      <c r="S130" s="526"/>
      <c r="T130" s="24" t="s">
        <v>259</v>
      </c>
      <c r="U130" s="526"/>
      <c r="V130" s="526"/>
      <c r="W130" s="526"/>
      <c r="X130" s="526"/>
      <c r="Y130" s="24" t="s">
        <v>259</v>
      </c>
      <c r="Z130" s="526"/>
      <c r="AA130" s="526"/>
      <c r="AB130" s="526"/>
      <c r="AC130" s="526"/>
      <c r="AD130" s="24" t="s">
        <v>259</v>
      </c>
      <c r="AE130" s="526"/>
      <c r="AF130" s="526"/>
      <c r="AG130" s="526"/>
      <c r="AH130" s="526"/>
      <c r="AI130" s="24" t="s">
        <v>259</v>
      </c>
      <c r="AJ130" s="526"/>
      <c r="AK130" s="526"/>
      <c r="AL130" s="526"/>
      <c r="AM130" s="526"/>
      <c r="AN130" s="24" t="s">
        <v>259</v>
      </c>
      <c r="AO130" s="526">
        <v>6</v>
      </c>
      <c r="AP130" s="526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13" customFormat="1" ht="17.25" x14ac:dyDescent="0.2">
      <c r="A131" s="25"/>
      <c r="B131" s="6" t="s">
        <v>192</v>
      </c>
      <c r="C131" s="526"/>
      <c r="D131" s="526"/>
      <c r="E131" s="526"/>
      <c r="F131" s="526"/>
      <c r="G131" s="526"/>
      <c r="H131" s="526"/>
      <c r="I131" s="526"/>
      <c r="J131" s="24" t="s">
        <v>259</v>
      </c>
      <c r="K131" s="526">
        <v>4</v>
      </c>
      <c r="L131" s="526"/>
      <c r="M131" s="526"/>
      <c r="N131" s="526"/>
      <c r="O131" s="24" t="s">
        <v>259</v>
      </c>
      <c r="P131" s="526"/>
      <c r="Q131" s="526"/>
      <c r="R131" s="526"/>
      <c r="S131" s="526"/>
      <c r="T131" s="24" t="s">
        <v>259</v>
      </c>
      <c r="U131" s="526"/>
      <c r="V131" s="526"/>
      <c r="W131" s="526"/>
      <c r="X131" s="526"/>
      <c r="Y131" s="24" t="s">
        <v>259</v>
      </c>
      <c r="Z131" s="526"/>
      <c r="AA131" s="526"/>
      <c r="AB131" s="526"/>
      <c r="AC131" s="526"/>
      <c r="AD131" s="24" t="s">
        <v>259</v>
      </c>
      <c r="AE131" s="526"/>
      <c r="AF131" s="526"/>
      <c r="AG131" s="526"/>
      <c r="AH131" s="526"/>
      <c r="AI131" s="24" t="s">
        <v>259</v>
      </c>
      <c r="AJ131" s="526"/>
      <c r="AK131" s="526"/>
      <c r="AL131" s="526"/>
      <c r="AM131" s="526"/>
      <c r="AN131" s="24" t="s">
        <v>259</v>
      </c>
      <c r="AO131" s="526">
        <v>4</v>
      </c>
      <c r="AP131" s="526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3" customFormat="1" ht="19.5" customHeight="1" x14ac:dyDescent="0.2">
      <c r="A132" s="27"/>
      <c r="B132" s="38" t="s">
        <v>193</v>
      </c>
      <c r="C132" s="526"/>
      <c r="D132" s="526"/>
      <c r="E132" s="526"/>
      <c r="F132" s="526"/>
      <c r="G132" s="526"/>
      <c r="H132" s="526"/>
      <c r="I132" s="526"/>
      <c r="J132" s="24" t="s">
        <v>259</v>
      </c>
      <c r="K132" s="526">
        <v>2</v>
      </c>
      <c r="L132" s="526"/>
      <c r="M132" s="526"/>
      <c r="N132" s="526"/>
      <c r="O132" s="21" t="s">
        <v>259</v>
      </c>
      <c r="P132" s="526"/>
      <c r="Q132" s="526"/>
      <c r="R132" s="526"/>
      <c r="S132" s="526"/>
      <c r="T132" s="21" t="s">
        <v>259</v>
      </c>
      <c r="U132" s="526"/>
      <c r="V132" s="526"/>
      <c r="W132" s="526"/>
      <c r="X132" s="526"/>
      <c r="Y132" s="21" t="s">
        <v>259</v>
      </c>
      <c r="Z132" s="526"/>
      <c r="AA132" s="526"/>
      <c r="AB132" s="526"/>
      <c r="AC132" s="526"/>
      <c r="AD132" s="21" t="s">
        <v>259</v>
      </c>
      <c r="AE132" s="526"/>
      <c r="AF132" s="526"/>
      <c r="AG132" s="526"/>
      <c r="AH132" s="526"/>
      <c r="AI132" s="21" t="s">
        <v>259</v>
      </c>
      <c r="AJ132" s="526"/>
      <c r="AK132" s="526"/>
      <c r="AL132" s="526"/>
      <c r="AM132" s="526"/>
      <c r="AN132" s="21" t="s">
        <v>259</v>
      </c>
      <c r="AO132" s="526">
        <v>2</v>
      </c>
      <c r="AP132" s="526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3" customFormat="1" x14ac:dyDescent="0.2">
      <c r="A133" s="25"/>
      <c r="B133" s="25" t="s">
        <v>194</v>
      </c>
      <c r="C133" s="526"/>
      <c r="D133" s="526"/>
      <c r="E133" s="526"/>
      <c r="F133" s="526"/>
      <c r="G133" s="526"/>
      <c r="H133" s="526"/>
      <c r="I133" s="526"/>
      <c r="J133" s="24" t="s">
        <v>259</v>
      </c>
      <c r="K133" s="50"/>
      <c r="L133" s="28"/>
      <c r="M133" s="526"/>
      <c r="N133" s="526"/>
      <c r="O133" s="24" t="s">
        <v>259</v>
      </c>
      <c r="P133" s="526"/>
      <c r="Q133" s="526"/>
      <c r="R133" s="526"/>
      <c r="S133" s="526"/>
      <c r="T133" s="24" t="s">
        <v>259</v>
      </c>
      <c r="U133" s="526"/>
      <c r="V133" s="526"/>
      <c r="W133" s="526"/>
      <c r="X133" s="526"/>
      <c r="Y133" s="24" t="s">
        <v>259</v>
      </c>
      <c r="Z133" s="526"/>
      <c r="AA133" s="526"/>
      <c r="AB133" s="526"/>
      <c r="AC133" s="526"/>
      <c r="AD133" s="24" t="s">
        <v>259</v>
      </c>
      <c r="AE133" s="526"/>
      <c r="AF133" s="526"/>
      <c r="AG133" s="526"/>
      <c r="AH133" s="526"/>
      <c r="AI133" s="24" t="s">
        <v>259</v>
      </c>
      <c r="AJ133" s="526"/>
      <c r="AK133" s="526"/>
      <c r="AL133" s="526"/>
      <c r="AM133" s="526"/>
      <c r="AN133" s="24" t="s">
        <v>259</v>
      </c>
      <c r="AO133" s="526"/>
      <c r="AP133" s="526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3" customFormat="1" x14ac:dyDescent="0.2">
      <c r="A134" s="25"/>
      <c r="B134" s="25" t="s">
        <v>195</v>
      </c>
      <c r="C134" s="526"/>
      <c r="D134" s="526"/>
      <c r="E134" s="526"/>
      <c r="F134" s="526"/>
      <c r="G134" s="526"/>
      <c r="H134" s="526"/>
      <c r="I134" s="526"/>
      <c r="J134" s="24" t="s">
        <v>259</v>
      </c>
      <c r="K134" s="53"/>
      <c r="L134" s="54"/>
      <c r="M134" s="529"/>
      <c r="N134" s="529"/>
      <c r="O134" s="24" t="s">
        <v>259</v>
      </c>
      <c r="P134" s="526"/>
      <c r="Q134" s="526"/>
      <c r="R134" s="526"/>
      <c r="S134" s="526"/>
      <c r="T134" s="24" t="s">
        <v>259</v>
      </c>
      <c r="U134" s="526"/>
      <c r="V134" s="526"/>
      <c r="W134" s="526"/>
      <c r="X134" s="526"/>
      <c r="Y134" s="24" t="s">
        <v>259</v>
      </c>
      <c r="Z134" s="526"/>
      <c r="AA134" s="526"/>
      <c r="AB134" s="526"/>
      <c r="AC134" s="526"/>
      <c r="AD134" s="24" t="s">
        <v>259</v>
      </c>
      <c r="AE134" s="526"/>
      <c r="AF134" s="526"/>
      <c r="AG134" s="526"/>
      <c r="AH134" s="526"/>
      <c r="AI134" s="24" t="s">
        <v>259</v>
      </c>
      <c r="AJ134" s="526"/>
      <c r="AK134" s="526"/>
      <c r="AL134" s="526"/>
      <c r="AM134" s="526"/>
      <c r="AN134" s="24" t="s">
        <v>259</v>
      </c>
      <c r="AO134" s="526"/>
      <c r="AP134" s="526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3" customFormat="1" x14ac:dyDescent="0.2">
      <c r="A135" s="25"/>
      <c r="B135" s="25" t="s">
        <v>196</v>
      </c>
      <c r="C135" s="526"/>
      <c r="D135" s="526"/>
      <c r="E135" s="526"/>
      <c r="F135" s="526"/>
      <c r="G135" s="528">
        <v>200</v>
      </c>
      <c r="H135" s="528"/>
      <c r="I135" s="528"/>
      <c r="J135" s="528"/>
      <c r="K135" s="528"/>
      <c r="L135" s="528"/>
      <c r="M135" s="526">
        <v>50</v>
      </c>
      <c r="N135" s="526"/>
      <c r="O135" s="526"/>
      <c r="P135" s="526"/>
      <c r="Q135" s="526"/>
      <c r="R135" s="526">
        <v>50</v>
      </c>
      <c r="S135" s="526"/>
      <c r="T135" s="526"/>
      <c r="U135" s="526"/>
      <c r="V135" s="526"/>
      <c r="W135" s="526">
        <v>30</v>
      </c>
      <c r="X135" s="526"/>
      <c r="Y135" s="526"/>
      <c r="Z135" s="526"/>
      <c r="AA135" s="526"/>
      <c r="AB135" s="526">
        <v>70</v>
      </c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6"/>
      <c r="AN135" s="526"/>
      <c r="AO135" s="526"/>
      <c r="AP135" s="526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3" customFormat="1" x14ac:dyDescent="0.2">
      <c r="A136" s="25"/>
      <c r="B136" s="25" t="s">
        <v>197</v>
      </c>
      <c r="C136" s="527"/>
      <c r="D136" s="527"/>
      <c r="E136" s="527"/>
      <c r="F136" s="527"/>
      <c r="G136" s="528"/>
      <c r="H136" s="528"/>
      <c r="I136" s="528"/>
      <c r="J136" s="528"/>
      <c r="K136" s="528"/>
      <c r="L136" s="528"/>
      <c r="M136" s="527"/>
      <c r="N136" s="527"/>
      <c r="O136" s="527"/>
      <c r="P136" s="527"/>
      <c r="Q136" s="527"/>
      <c r="R136" s="526"/>
      <c r="S136" s="526"/>
      <c r="T136" s="526"/>
      <c r="U136" s="526"/>
      <c r="V136" s="526"/>
      <c r="W136" s="526"/>
      <c r="X136" s="526"/>
      <c r="Y136" s="526"/>
      <c r="Z136" s="526"/>
      <c r="AA136" s="526"/>
      <c r="AB136" s="526"/>
      <c r="AC136" s="526"/>
      <c r="AD136" s="526"/>
      <c r="AE136" s="526"/>
      <c r="AF136" s="526"/>
      <c r="AG136" s="526"/>
      <c r="AH136" s="526"/>
      <c r="AI136" s="526"/>
      <c r="AJ136" s="526"/>
      <c r="AK136" s="526"/>
      <c r="AL136" s="526"/>
      <c r="AM136" s="526"/>
      <c r="AN136" s="526"/>
      <c r="AO136" s="526"/>
      <c r="AP136" s="526"/>
      <c r="AR136" s="39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3" customFormat="1" x14ac:dyDescent="0.2">
      <c r="A137" s="25"/>
      <c r="B137" s="25" t="s">
        <v>294</v>
      </c>
      <c r="C137" s="42">
        <v>19</v>
      </c>
      <c r="D137" s="42">
        <v>12</v>
      </c>
      <c r="E137" s="42">
        <v>11</v>
      </c>
      <c r="F137" s="42">
        <v>3</v>
      </c>
      <c r="G137" s="42">
        <v>5292</v>
      </c>
      <c r="H137" s="41">
        <v>1764</v>
      </c>
      <c r="I137" s="42">
        <v>3528</v>
      </c>
      <c r="J137" s="42">
        <v>2139</v>
      </c>
      <c r="K137" s="42">
        <v>1349</v>
      </c>
      <c r="L137" s="42">
        <v>40</v>
      </c>
      <c r="M137" s="41">
        <v>306</v>
      </c>
      <c r="N137" s="42">
        <v>612</v>
      </c>
      <c r="O137" s="42">
        <v>523</v>
      </c>
      <c r="P137" s="42">
        <v>89</v>
      </c>
      <c r="Q137" s="42"/>
      <c r="R137" s="41">
        <v>396</v>
      </c>
      <c r="S137" s="42">
        <v>792</v>
      </c>
      <c r="T137" s="42">
        <v>604</v>
      </c>
      <c r="U137" s="42">
        <v>168</v>
      </c>
      <c r="V137" s="42"/>
      <c r="W137" s="41">
        <v>334</v>
      </c>
      <c r="X137" s="42">
        <v>648</v>
      </c>
      <c r="Y137" s="42">
        <v>322</v>
      </c>
      <c r="Z137" s="42">
        <v>306</v>
      </c>
      <c r="AA137" s="42"/>
      <c r="AB137" s="41">
        <v>280</v>
      </c>
      <c r="AC137" s="42">
        <v>576</v>
      </c>
      <c r="AD137" s="42">
        <v>292</v>
      </c>
      <c r="AE137" s="42">
        <v>284</v>
      </c>
      <c r="AF137" s="42"/>
      <c r="AG137" s="41">
        <v>262</v>
      </c>
      <c r="AH137" s="42">
        <v>540</v>
      </c>
      <c r="AI137" s="42">
        <v>268</v>
      </c>
      <c r="AJ137" s="42">
        <v>272</v>
      </c>
      <c r="AK137" s="42"/>
      <c r="AL137" s="55">
        <v>186</v>
      </c>
      <c r="AM137" s="56">
        <v>360</v>
      </c>
      <c r="AN137" s="56">
        <v>130</v>
      </c>
      <c r="AO137" s="56">
        <v>210</v>
      </c>
      <c r="AP137" s="56">
        <v>20</v>
      </c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3" customFormat="1" x14ac:dyDescent="0.2">
      <c r="A138" s="36"/>
      <c r="B138" s="38" t="s">
        <v>295</v>
      </c>
      <c r="C138" s="50"/>
      <c r="D138" s="57"/>
      <c r="E138" s="57"/>
      <c r="F138" s="57"/>
      <c r="G138" s="57"/>
      <c r="H138" s="57"/>
      <c r="I138" s="57"/>
      <c r="J138" s="57"/>
      <c r="K138" s="57"/>
      <c r="L138" s="57"/>
      <c r="M138" s="58"/>
      <c r="N138" s="59"/>
      <c r="O138" s="59"/>
      <c r="P138" s="59"/>
      <c r="Q138" s="59"/>
      <c r="R138" s="58">
        <v>3</v>
      </c>
      <c r="S138" s="59"/>
      <c r="T138" s="59"/>
      <c r="U138" s="59"/>
      <c r="V138" s="59"/>
      <c r="W138" s="58">
        <v>4</v>
      </c>
      <c r="X138" s="59"/>
      <c r="Y138" s="59"/>
      <c r="Z138" s="59"/>
      <c r="AA138" s="59"/>
      <c r="AB138" s="58">
        <v>4</v>
      </c>
      <c r="AC138" s="59"/>
      <c r="AD138" s="59"/>
      <c r="AE138" s="59"/>
      <c r="AF138" s="59"/>
      <c r="AG138" s="58">
        <v>4</v>
      </c>
      <c r="AH138" s="59"/>
      <c r="AI138" s="59"/>
      <c r="AJ138" s="59"/>
      <c r="AK138" s="59"/>
      <c r="AL138" s="58">
        <v>4</v>
      </c>
      <c r="AM138" s="59"/>
      <c r="AN138" s="59"/>
      <c r="AO138" s="59"/>
      <c r="AP138" s="43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3" customFormat="1" x14ac:dyDescent="0.2">
      <c r="A139" s="36"/>
      <c r="B139" s="25" t="s">
        <v>296</v>
      </c>
      <c r="C139" s="50"/>
      <c r="D139" s="57"/>
      <c r="E139" s="57"/>
      <c r="F139" s="57"/>
      <c r="G139" s="57"/>
      <c r="H139" s="57"/>
      <c r="I139" s="57"/>
      <c r="J139" s="57"/>
      <c r="K139" s="57"/>
      <c r="L139" s="57"/>
      <c r="M139" s="58">
        <v>1</v>
      </c>
      <c r="N139" s="59"/>
      <c r="O139" s="59"/>
      <c r="P139" s="59"/>
      <c r="Q139" s="59"/>
      <c r="R139" s="58">
        <v>2</v>
      </c>
      <c r="S139" s="59"/>
      <c r="T139" s="59"/>
      <c r="U139" s="59"/>
      <c r="V139" s="59"/>
      <c r="W139" s="58">
        <v>2</v>
      </c>
      <c r="X139" s="59"/>
      <c r="Y139" s="59"/>
      <c r="Z139" s="59"/>
      <c r="AA139" s="59"/>
      <c r="AB139" s="58">
        <v>6</v>
      </c>
      <c r="AC139" s="59"/>
      <c r="AD139" s="59"/>
      <c r="AE139" s="59"/>
      <c r="AF139" s="59"/>
      <c r="AG139" s="58">
        <v>2</v>
      </c>
      <c r="AH139" s="59"/>
      <c r="AI139" s="59"/>
      <c r="AJ139" s="59"/>
      <c r="AK139" s="59"/>
      <c r="AL139" s="58">
        <v>2</v>
      </c>
      <c r="AM139" s="59"/>
      <c r="AN139" s="59"/>
      <c r="AO139" s="59"/>
      <c r="AP139" s="43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3" customFormat="1" x14ac:dyDescent="0.2">
      <c r="A140" s="36"/>
      <c r="B140" s="25" t="s">
        <v>297</v>
      </c>
      <c r="C140" s="50"/>
      <c r="D140" s="57"/>
      <c r="E140" s="57"/>
      <c r="F140" s="57"/>
      <c r="G140" s="57"/>
      <c r="H140" s="57"/>
      <c r="I140" s="57"/>
      <c r="J140" s="57"/>
      <c r="K140" s="57"/>
      <c r="L140" s="57"/>
      <c r="M140" s="58">
        <v>2</v>
      </c>
      <c r="N140" s="59"/>
      <c r="O140" s="59"/>
      <c r="P140" s="59"/>
      <c r="Q140" s="59"/>
      <c r="R140" s="58">
        <v>6</v>
      </c>
      <c r="S140" s="59"/>
      <c r="T140" s="59"/>
      <c r="U140" s="59"/>
      <c r="V140" s="59"/>
      <c r="W140" s="58"/>
      <c r="X140" s="59"/>
      <c r="Y140" s="59"/>
      <c r="Z140" s="59"/>
      <c r="AA140" s="59"/>
      <c r="AB140" s="58">
        <v>1</v>
      </c>
      <c r="AC140" s="59"/>
      <c r="AD140" s="59"/>
      <c r="AE140" s="59"/>
      <c r="AF140" s="59"/>
      <c r="AG140" s="58"/>
      <c r="AH140" s="59"/>
      <c r="AI140" s="59"/>
      <c r="AJ140" s="59"/>
      <c r="AK140" s="59"/>
      <c r="AL140" s="58">
        <v>2</v>
      </c>
      <c r="AM140" s="59"/>
      <c r="AN140" s="59"/>
      <c r="AO140" s="59"/>
      <c r="AP140" s="43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</sheetData>
  <sheetProtection selectLockedCells="1" selectUnlockedCells="1"/>
  <mergeCells count="377">
    <mergeCell ref="M2:AP2"/>
    <mergeCell ref="M3:AP3"/>
    <mergeCell ref="G4:G13"/>
    <mergeCell ref="H4:H13"/>
    <mergeCell ref="I4:L4"/>
    <mergeCell ref="M4:Q4"/>
    <mergeCell ref="AL4:AP4"/>
    <mergeCell ref="I5:I13"/>
    <mergeCell ref="R5:R13"/>
    <mergeCell ref="J6:J13"/>
    <mergeCell ref="X5:X13"/>
    <mergeCell ref="Y5:AA5"/>
    <mergeCell ref="S5:S13"/>
    <mergeCell ref="M5:M13"/>
    <mergeCell ref="N5:N13"/>
    <mergeCell ref="O5:Q5"/>
    <mergeCell ref="P6:P13"/>
    <mergeCell ref="AB4:AF4"/>
    <mergeCell ref="AF6:AF13"/>
    <mergeCell ref="AI6:AI13"/>
    <mergeCell ref="AK6:AK13"/>
    <mergeCell ref="AD5:AF5"/>
    <mergeCell ref="AC5:AC13"/>
    <mergeCell ref="AI5:AK5"/>
    <mergeCell ref="C2:F4"/>
    <mergeCell ref="G2:L3"/>
    <mergeCell ref="K6:K13"/>
    <mergeCell ref="L6:L13"/>
    <mergeCell ref="C5:C13"/>
    <mergeCell ref="D5:D13"/>
    <mergeCell ref="E5:E13"/>
    <mergeCell ref="F5:F13"/>
    <mergeCell ref="J5:L5"/>
    <mergeCell ref="AG4:AK4"/>
    <mergeCell ref="R4:V4"/>
    <mergeCell ref="W4:AA4"/>
    <mergeCell ref="A59:A70"/>
    <mergeCell ref="B59:B70"/>
    <mergeCell ref="C59:F61"/>
    <mergeCell ref="G59:L60"/>
    <mergeCell ref="H61:H70"/>
    <mergeCell ref="I61:L61"/>
    <mergeCell ref="C62:C70"/>
    <mergeCell ref="D62:D70"/>
    <mergeCell ref="E62:E70"/>
    <mergeCell ref="F62:F70"/>
    <mergeCell ref="M59:AP59"/>
    <mergeCell ref="AL5:AL13"/>
    <mergeCell ref="AJ6:AJ13"/>
    <mergeCell ref="AG5:AG13"/>
    <mergeCell ref="AN5:AP5"/>
    <mergeCell ref="AM5:AM13"/>
    <mergeCell ref="T5:V5"/>
    <mergeCell ref="W5:W13"/>
    <mergeCell ref="M61:Q61"/>
    <mergeCell ref="A2:A13"/>
    <mergeCell ref="B2:B13"/>
    <mergeCell ref="R61:V61"/>
    <mergeCell ref="M60:AP60"/>
    <mergeCell ref="T6:T13"/>
    <mergeCell ref="U6:U13"/>
    <mergeCell ref="V6:V13"/>
    <mergeCell ref="AP6:AP13"/>
    <mergeCell ref="O6:O13"/>
    <mergeCell ref="Q6:Q13"/>
    <mergeCell ref="AH5:AH13"/>
    <mergeCell ref="AD6:AD13"/>
    <mergeCell ref="AE6:AE13"/>
    <mergeCell ref="AN6:AN13"/>
    <mergeCell ref="AO6:AO13"/>
    <mergeCell ref="AA6:AA13"/>
    <mergeCell ref="Y6:Y13"/>
    <mergeCell ref="Z6:Z13"/>
    <mergeCell ref="AB5:AB13"/>
    <mergeCell ref="AC62:AC70"/>
    <mergeCell ref="AO63:AO70"/>
    <mergeCell ref="AL61:AP61"/>
    <mergeCell ref="AN62:AP62"/>
    <mergeCell ref="AH62:AH70"/>
    <mergeCell ref="AG62:AG70"/>
    <mergeCell ref="W61:AA61"/>
    <mergeCell ref="AB61:AF61"/>
    <mergeCell ref="AD63:AD70"/>
    <mergeCell ref="W62:W70"/>
    <mergeCell ref="AA63:AA70"/>
    <mergeCell ref="Y62:AA62"/>
    <mergeCell ref="Y63:Y70"/>
    <mergeCell ref="Z63:Z70"/>
    <mergeCell ref="X62:X70"/>
    <mergeCell ref="I62:I70"/>
    <mergeCell ref="AD62:AF62"/>
    <mergeCell ref="AI63:AI70"/>
    <mergeCell ref="S62:S70"/>
    <mergeCell ref="O62:Q62"/>
    <mergeCell ref="AP63:AP70"/>
    <mergeCell ref="AM62:AM70"/>
    <mergeCell ref="O63:O70"/>
    <mergeCell ref="AL62:AL70"/>
    <mergeCell ref="AN63:AN70"/>
    <mergeCell ref="U63:U70"/>
    <mergeCell ref="V63:V70"/>
    <mergeCell ref="T63:T70"/>
    <mergeCell ref="Q63:Q70"/>
    <mergeCell ref="R62:R70"/>
    <mergeCell ref="T62:V62"/>
    <mergeCell ref="L63:L70"/>
    <mergeCell ref="J62:L62"/>
    <mergeCell ref="J63:J70"/>
    <mergeCell ref="K63:K70"/>
    <mergeCell ref="M62:M70"/>
    <mergeCell ref="N62:N70"/>
    <mergeCell ref="P63:P70"/>
    <mergeCell ref="AB62:AB70"/>
    <mergeCell ref="AO86:AP86"/>
    <mergeCell ref="Z86:AA86"/>
    <mergeCell ref="AE86:AF86"/>
    <mergeCell ref="AJ63:AJ70"/>
    <mergeCell ref="AK63:AK70"/>
    <mergeCell ref="D82:AP82"/>
    <mergeCell ref="Z81:AA81"/>
    <mergeCell ref="AE81:AF81"/>
    <mergeCell ref="AJ81:AK81"/>
    <mergeCell ref="AO81:AP81"/>
    <mergeCell ref="U81:V81"/>
    <mergeCell ref="AJ86:AK86"/>
    <mergeCell ref="F81:G81"/>
    <mergeCell ref="K81:L81"/>
    <mergeCell ref="P81:Q81"/>
    <mergeCell ref="F86:G86"/>
    <mergeCell ref="K86:L86"/>
    <mergeCell ref="P86:Q86"/>
    <mergeCell ref="U86:V86"/>
    <mergeCell ref="G61:G70"/>
    <mergeCell ref="AI62:AK62"/>
    <mergeCell ref="AE63:AE70"/>
    <mergeCell ref="AF63:AF70"/>
    <mergeCell ref="AG61:AK61"/>
    <mergeCell ref="D87:AP87"/>
    <mergeCell ref="F90:G90"/>
    <mergeCell ref="K90:L90"/>
    <mergeCell ref="P90:Q90"/>
    <mergeCell ref="U90:V90"/>
    <mergeCell ref="Z90:AA90"/>
    <mergeCell ref="AE90:AF90"/>
    <mergeCell ref="AJ90:AK90"/>
    <mergeCell ref="AO90:AP90"/>
    <mergeCell ref="A102:A113"/>
    <mergeCell ref="B102:B113"/>
    <mergeCell ref="C102:F104"/>
    <mergeCell ref="G102:L103"/>
    <mergeCell ref="G104:G113"/>
    <mergeCell ref="H104:H113"/>
    <mergeCell ref="I104:L104"/>
    <mergeCell ref="L106:L113"/>
    <mergeCell ref="C105:C113"/>
    <mergeCell ref="D105:D113"/>
    <mergeCell ref="E105:E113"/>
    <mergeCell ref="F105:F113"/>
    <mergeCell ref="D91:AP91"/>
    <mergeCell ref="M102:AP102"/>
    <mergeCell ref="M103:AP103"/>
    <mergeCell ref="M104:Q104"/>
    <mergeCell ref="R104:V104"/>
    <mergeCell ref="W104:AA104"/>
    <mergeCell ref="AB104:AF104"/>
    <mergeCell ref="AG104:AK104"/>
    <mergeCell ref="AL104:AP104"/>
    <mergeCell ref="M105:M113"/>
    <mergeCell ref="O106:O113"/>
    <mergeCell ref="I105:I113"/>
    <mergeCell ref="O105:Q105"/>
    <mergeCell ref="J105:L105"/>
    <mergeCell ref="J106:J113"/>
    <mergeCell ref="Q106:Q113"/>
    <mergeCell ref="P106:P113"/>
    <mergeCell ref="S105:S113"/>
    <mergeCell ref="R105:R113"/>
    <mergeCell ref="K106:K113"/>
    <mergeCell ref="N105:N113"/>
    <mergeCell ref="AI106:AI113"/>
    <mergeCell ref="T105:V105"/>
    <mergeCell ref="T106:T113"/>
    <mergeCell ref="U106:U113"/>
    <mergeCell ref="V106:V113"/>
    <mergeCell ref="Y105:AA105"/>
    <mergeCell ref="AA106:AA113"/>
    <mergeCell ref="Y106:Y113"/>
    <mergeCell ref="Z106:Z113"/>
    <mergeCell ref="W105:W113"/>
    <mergeCell ref="X105:X113"/>
    <mergeCell ref="AL105:AL113"/>
    <mergeCell ref="AM105:AM113"/>
    <mergeCell ref="AH105:AH113"/>
    <mergeCell ref="AN105:AP105"/>
    <mergeCell ref="AC105:AC113"/>
    <mergeCell ref="AI105:AK105"/>
    <mergeCell ref="AD105:AF105"/>
    <mergeCell ref="D117:AP117"/>
    <mergeCell ref="F116:G116"/>
    <mergeCell ref="K116:L116"/>
    <mergeCell ref="P116:Q116"/>
    <mergeCell ref="U116:V116"/>
    <mergeCell ref="Z116:AA116"/>
    <mergeCell ref="AE116:AF116"/>
    <mergeCell ref="AB105:AB113"/>
    <mergeCell ref="AD106:AD113"/>
    <mergeCell ref="AP106:AP113"/>
    <mergeCell ref="AJ106:AJ113"/>
    <mergeCell ref="AK106:AK113"/>
    <mergeCell ref="AN106:AN113"/>
    <mergeCell ref="AE106:AE113"/>
    <mergeCell ref="AF106:AF113"/>
    <mergeCell ref="AG105:AG113"/>
    <mergeCell ref="AO106:AO113"/>
    <mergeCell ref="Z120:AA120"/>
    <mergeCell ref="AE120:AF120"/>
    <mergeCell ref="AJ120:AK120"/>
    <mergeCell ref="AO120:AP120"/>
    <mergeCell ref="F120:G120"/>
    <mergeCell ref="K120:L120"/>
    <mergeCell ref="P120:Q120"/>
    <mergeCell ref="U120:V120"/>
    <mergeCell ref="AJ116:AK116"/>
    <mergeCell ref="AO116:AP116"/>
    <mergeCell ref="AE122:AF122"/>
    <mergeCell ref="AJ122:AK122"/>
    <mergeCell ref="D121:AP121"/>
    <mergeCell ref="C122:G122"/>
    <mergeCell ref="K122:L122"/>
    <mergeCell ref="P122:Q122"/>
    <mergeCell ref="U122:V122"/>
    <mergeCell ref="Z122:AA122"/>
    <mergeCell ref="AO122:AP122"/>
    <mergeCell ref="C123:G123"/>
    <mergeCell ref="K123:L123"/>
    <mergeCell ref="P123:Q123"/>
    <mergeCell ref="U123:V123"/>
    <mergeCell ref="AO123:AP123"/>
    <mergeCell ref="Z124:AA124"/>
    <mergeCell ref="AE124:AF124"/>
    <mergeCell ref="AJ124:AK124"/>
    <mergeCell ref="AO124:AP124"/>
    <mergeCell ref="Z123:AA123"/>
    <mergeCell ref="AE123:AF123"/>
    <mergeCell ref="AJ123:AK123"/>
    <mergeCell ref="C125:G125"/>
    <mergeCell ref="K125:L125"/>
    <mergeCell ref="P125:Q125"/>
    <mergeCell ref="C126:G126"/>
    <mergeCell ref="K126:L126"/>
    <mergeCell ref="P126:Q126"/>
    <mergeCell ref="U126:V126"/>
    <mergeCell ref="U125:V125"/>
    <mergeCell ref="C124:G124"/>
    <mergeCell ref="K124:L124"/>
    <mergeCell ref="P124:Q124"/>
    <mergeCell ref="U124:V124"/>
    <mergeCell ref="U128:V128"/>
    <mergeCell ref="AO127:AP127"/>
    <mergeCell ref="AE127:AF127"/>
    <mergeCell ref="AO125:AP125"/>
    <mergeCell ref="Z125:AA125"/>
    <mergeCell ref="AE125:AF125"/>
    <mergeCell ref="AO126:AP126"/>
    <mergeCell ref="Z127:AA127"/>
    <mergeCell ref="AJ127:AK127"/>
    <mergeCell ref="Z126:AA126"/>
    <mergeCell ref="AE126:AF126"/>
    <mergeCell ref="AJ126:AK126"/>
    <mergeCell ref="AJ130:AK130"/>
    <mergeCell ref="P127:Q127"/>
    <mergeCell ref="C130:I130"/>
    <mergeCell ref="K130:L130"/>
    <mergeCell ref="M130:N130"/>
    <mergeCell ref="P130:Q130"/>
    <mergeCell ref="AJ128:AK128"/>
    <mergeCell ref="C127:G127"/>
    <mergeCell ref="C128:G128"/>
    <mergeCell ref="K128:L128"/>
    <mergeCell ref="P128:Q128"/>
    <mergeCell ref="U127:V127"/>
    <mergeCell ref="R129:S129"/>
    <mergeCell ref="U129:V129"/>
    <mergeCell ref="AE128:AF128"/>
    <mergeCell ref="Z128:AA128"/>
    <mergeCell ref="C129:I129"/>
    <mergeCell ref="K129:L129"/>
    <mergeCell ref="M129:N129"/>
    <mergeCell ref="P129:Q129"/>
    <mergeCell ref="K127:L127"/>
    <mergeCell ref="U130:V130"/>
    <mergeCell ref="Z129:AA129"/>
    <mergeCell ref="AE130:AF130"/>
    <mergeCell ref="R130:S130"/>
    <mergeCell ref="AJ132:AK132"/>
    <mergeCell ref="AO133:AP133"/>
    <mergeCell ref="AO130:AP130"/>
    <mergeCell ref="AL130:AM130"/>
    <mergeCell ref="AO129:AP129"/>
    <mergeCell ref="AL129:AM129"/>
    <mergeCell ref="AJ129:AK129"/>
    <mergeCell ref="AO131:AP131"/>
    <mergeCell ref="AL131:AM131"/>
    <mergeCell ref="AG132:AH132"/>
    <mergeCell ref="AO132:AP132"/>
    <mergeCell ref="U132:V132"/>
    <mergeCell ref="W132:X132"/>
    <mergeCell ref="AE132:AF132"/>
    <mergeCell ref="Z133:AA133"/>
    <mergeCell ref="AB133:AC133"/>
    <mergeCell ref="AE133:AF133"/>
    <mergeCell ref="AB132:AC132"/>
    <mergeCell ref="AL132:AM132"/>
    <mergeCell ref="R131:S131"/>
    <mergeCell ref="AJ131:AK131"/>
    <mergeCell ref="AE131:AF131"/>
    <mergeCell ref="W130:X130"/>
    <mergeCell ref="AG131:AH131"/>
    <mergeCell ref="U131:V131"/>
    <mergeCell ref="W131:X131"/>
    <mergeCell ref="Z131:AA131"/>
    <mergeCell ref="Z132:AA132"/>
    <mergeCell ref="AB131:AC131"/>
    <mergeCell ref="AB129:AC129"/>
    <mergeCell ref="AE129:AF129"/>
    <mergeCell ref="AG129:AH129"/>
    <mergeCell ref="W129:X129"/>
    <mergeCell ref="Z130:AA130"/>
    <mergeCell ref="AG130:AH130"/>
    <mergeCell ref="AB130:AC130"/>
    <mergeCell ref="C131:I131"/>
    <mergeCell ref="C133:I133"/>
    <mergeCell ref="M133:N133"/>
    <mergeCell ref="R132:S132"/>
    <mergeCell ref="C132:I132"/>
    <mergeCell ref="P133:Q133"/>
    <mergeCell ref="K132:L132"/>
    <mergeCell ref="M132:N132"/>
    <mergeCell ref="R133:S133"/>
    <mergeCell ref="P132:Q132"/>
    <mergeCell ref="K131:L131"/>
    <mergeCell ref="M131:N131"/>
    <mergeCell ref="P131:Q131"/>
    <mergeCell ref="AJ133:AK133"/>
    <mergeCell ref="AE134:AF134"/>
    <mergeCell ref="U134:V134"/>
    <mergeCell ref="U133:V133"/>
    <mergeCell ref="AJ134:AK134"/>
    <mergeCell ref="AL133:AM133"/>
    <mergeCell ref="AG134:AH134"/>
    <mergeCell ref="AB134:AC134"/>
    <mergeCell ref="AG133:AH133"/>
    <mergeCell ref="W134:X134"/>
    <mergeCell ref="Z134:AA134"/>
    <mergeCell ref="W133:X133"/>
    <mergeCell ref="AL136:AP136"/>
    <mergeCell ref="W135:AA135"/>
    <mergeCell ref="M136:Q136"/>
    <mergeCell ref="M135:Q135"/>
    <mergeCell ref="R136:V136"/>
    <mergeCell ref="W136:AA136"/>
    <mergeCell ref="AO134:AP134"/>
    <mergeCell ref="C135:F135"/>
    <mergeCell ref="AL135:AP135"/>
    <mergeCell ref="C136:F136"/>
    <mergeCell ref="AB135:AF135"/>
    <mergeCell ref="R135:V135"/>
    <mergeCell ref="AB136:AF136"/>
    <mergeCell ref="AG136:AK136"/>
    <mergeCell ref="G135:L135"/>
    <mergeCell ref="G136:L136"/>
    <mergeCell ref="AG135:AK135"/>
    <mergeCell ref="AL134:AM134"/>
    <mergeCell ref="C134:I134"/>
    <mergeCell ref="M134:N134"/>
    <mergeCell ref="P134:Q134"/>
    <mergeCell ref="R134:S134"/>
  </mergeCells>
  <phoneticPr fontId="14" type="noConversion"/>
  <pageMargins left="0.19652777777777777" right="0.19652777777777777" top="0.19652777777777777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46"/>
  <sheetViews>
    <sheetView topLeftCell="A28" zoomScale="135" zoomScaleNormal="135" workbookViewId="0">
      <selection activeCell="B36" sqref="B36:C44"/>
    </sheetView>
  </sheetViews>
  <sheetFormatPr defaultColWidth="11.28515625" defaultRowHeight="12.75" x14ac:dyDescent="0.2"/>
  <cols>
    <col min="1" max="1" width="4.5703125" customWidth="1"/>
    <col min="2" max="2" width="63.7109375" customWidth="1"/>
  </cols>
  <sheetData>
    <row r="1" spans="1:6" ht="31.5" x14ac:dyDescent="0.25">
      <c r="A1" s="1"/>
      <c r="B1" s="2" t="s">
        <v>85</v>
      </c>
      <c r="C1" s="1"/>
      <c r="D1" s="1"/>
      <c r="E1" s="1"/>
      <c r="F1" s="1"/>
    </row>
    <row r="2" spans="1:6" ht="15.75" x14ac:dyDescent="0.25">
      <c r="A2" s="63" t="s">
        <v>298</v>
      </c>
      <c r="B2" s="61" t="s">
        <v>299</v>
      </c>
      <c r="C2" s="1"/>
      <c r="D2" s="1"/>
      <c r="E2" s="1"/>
      <c r="F2" s="1"/>
    </row>
    <row r="3" spans="1:6" ht="15.75" x14ac:dyDescent="0.25">
      <c r="A3" s="63"/>
      <c r="B3" s="62" t="s">
        <v>300</v>
      </c>
      <c r="C3" s="1"/>
      <c r="D3" s="1"/>
      <c r="E3" s="1"/>
      <c r="F3" s="1"/>
    </row>
    <row r="4" spans="1:6" ht="15.4" customHeight="1" x14ac:dyDescent="0.25">
      <c r="A4" s="63">
        <v>1</v>
      </c>
      <c r="B4" s="62" t="s">
        <v>301</v>
      </c>
      <c r="C4" s="1"/>
      <c r="D4" s="1"/>
      <c r="E4" s="1"/>
      <c r="F4" s="1"/>
    </row>
    <row r="5" spans="1:6" ht="17.649999999999999" customHeight="1" x14ac:dyDescent="0.25">
      <c r="A5" s="63">
        <v>2</v>
      </c>
      <c r="B5" s="62" t="s">
        <v>302</v>
      </c>
      <c r="C5" s="1"/>
      <c r="D5" s="1"/>
      <c r="E5" s="1"/>
      <c r="F5" s="1"/>
    </row>
    <row r="6" spans="1:6" ht="15.75" x14ac:dyDescent="0.25">
      <c r="A6" s="63">
        <v>3</v>
      </c>
      <c r="B6" s="62" t="s">
        <v>303</v>
      </c>
      <c r="C6" s="1"/>
      <c r="D6" s="1"/>
      <c r="E6" s="1"/>
      <c r="F6" s="1"/>
    </row>
    <row r="7" spans="1:6" ht="15.75" x14ac:dyDescent="0.25">
      <c r="A7" s="63">
        <v>4</v>
      </c>
      <c r="B7" s="62" t="s">
        <v>304</v>
      </c>
      <c r="C7" s="1"/>
      <c r="D7" s="1"/>
      <c r="E7" s="1"/>
      <c r="F7" s="1"/>
    </row>
    <row r="8" spans="1:6" ht="15.75" x14ac:dyDescent="0.25">
      <c r="A8" s="63">
        <v>5</v>
      </c>
      <c r="B8" s="62" t="s">
        <v>305</v>
      </c>
      <c r="C8" s="1"/>
      <c r="D8" s="1"/>
      <c r="E8" s="1"/>
      <c r="F8" s="1"/>
    </row>
    <row r="9" spans="1:6" ht="15.75" x14ac:dyDescent="0.25">
      <c r="A9" s="63">
        <v>6</v>
      </c>
      <c r="B9" s="62" t="s">
        <v>306</v>
      </c>
      <c r="C9" s="1"/>
      <c r="D9" s="1"/>
      <c r="E9" s="1"/>
      <c r="F9" s="1"/>
    </row>
    <row r="10" spans="1:6" ht="14.85" customHeight="1" x14ac:dyDescent="0.25">
      <c r="A10" s="63">
        <v>7</v>
      </c>
      <c r="B10" s="62" t="s">
        <v>307</v>
      </c>
      <c r="C10" s="1"/>
      <c r="D10" s="1"/>
      <c r="E10" s="1"/>
      <c r="F10" s="1"/>
    </row>
    <row r="11" spans="1:6" ht="15.4" customHeight="1" x14ac:dyDescent="0.25">
      <c r="A11" s="63">
        <v>8</v>
      </c>
      <c r="B11" s="62" t="s">
        <v>308</v>
      </c>
      <c r="C11" s="1"/>
      <c r="D11" s="1"/>
      <c r="E11" s="1"/>
      <c r="F11" s="1"/>
    </row>
    <row r="12" spans="1:6" ht="16.5" customHeight="1" x14ac:dyDescent="0.25">
      <c r="A12" s="63">
        <v>9</v>
      </c>
      <c r="B12" s="62" t="s">
        <v>309</v>
      </c>
      <c r="C12" s="1"/>
      <c r="D12" s="1"/>
      <c r="E12" s="1"/>
      <c r="F12" s="1"/>
    </row>
    <row r="13" spans="1:6" ht="14.45" customHeight="1" x14ac:dyDescent="0.25">
      <c r="A13" s="63">
        <v>10</v>
      </c>
      <c r="B13" s="62" t="s">
        <v>310</v>
      </c>
      <c r="C13" s="1"/>
      <c r="D13" s="1"/>
      <c r="E13" s="1"/>
      <c r="F13" s="1"/>
    </row>
    <row r="14" spans="1:6" ht="15.75" x14ac:dyDescent="0.25">
      <c r="A14" s="63">
        <v>11</v>
      </c>
      <c r="B14" s="62" t="s">
        <v>311</v>
      </c>
      <c r="C14" s="1"/>
      <c r="D14" s="1"/>
      <c r="E14" s="1"/>
      <c r="F14" s="1"/>
    </row>
    <row r="15" spans="1:6" ht="15.75" x14ac:dyDescent="0.25">
      <c r="A15" s="63">
        <v>12</v>
      </c>
      <c r="B15" s="62" t="s">
        <v>312</v>
      </c>
      <c r="C15" s="1"/>
      <c r="D15" s="1"/>
      <c r="E15" s="1"/>
      <c r="F15" s="1"/>
    </row>
    <row r="16" spans="1:6" ht="15.4" customHeight="1" x14ac:dyDescent="0.25">
      <c r="A16" s="63">
        <v>13</v>
      </c>
      <c r="B16" s="62" t="s">
        <v>313</v>
      </c>
      <c r="C16" s="1"/>
      <c r="D16" s="1"/>
      <c r="E16" s="1"/>
      <c r="F16" s="1"/>
    </row>
    <row r="17" spans="1:6" ht="13.9" customHeight="1" x14ac:dyDescent="0.25">
      <c r="A17" s="63">
        <v>14</v>
      </c>
      <c r="B17" s="62" t="s">
        <v>0</v>
      </c>
      <c r="C17" s="1"/>
      <c r="D17" s="1"/>
      <c r="E17" s="1"/>
      <c r="F17" s="1"/>
    </row>
    <row r="18" spans="1:6" ht="15.75" x14ac:dyDescent="0.25">
      <c r="A18" s="63">
        <v>15</v>
      </c>
      <c r="B18" s="62" t="s">
        <v>314</v>
      </c>
      <c r="C18" s="1"/>
      <c r="D18" s="1"/>
      <c r="E18" s="1"/>
      <c r="F18" s="1"/>
    </row>
    <row r="19" spans="1:6" ht="15.75" x14ac:dyDescent="0.25">
      <c r="A19" s="63"/>
      <c r="B19" s="62"/>
      <c r="C19" s="1"/>
      <c r="D19" s="1"/>
      <c r="E19" s="1"/>
      <c r="F19" s="1"/>
    </row>
    <row r="20" spans="1:6" ht="15.75" x14ac:dyDescent="0.25">
      <c r="A20" s="63"/>
      <c r="B20" s="62" t="s">
        <v>315</v>
      </c>
      <c r="C20" s="1"/>
      <c r="D20" s="1"/>
      <c r="E20" s="1"/>
      <c r="F20" s="1"/>
    </row>
    <row r="21" spans="1:6" ht="31.5" x14ac:dyDescent="0.25">
      <c r="A21" s="63">
        <v>1</v>
      </c>
      <c r="B21" s="62" t="s">
        <v>316</v>
      </c>
      <c r="C21" s="1"/>
      <c r="D21" s="1"/>
      <c r="E21" s="1"/>
      <c r="F21" s="1"/>
    </row>
    <row r="22" spans="1:6" ht="15.75" x14ac:dyDescent="0.25">
      <c r="A22" s="63">
        <v>2</v>
      </c>
      <c r="B22" s="62" t="s">
        <v>1</v>
      </c>
      <c r="C22" s="1"/>
      <c r="D22" s="1"/>
      <c r="E22" s="1"/>
      <c r="F22" s="1"/>
    </row>
    <row r="23" spans="1:6" ht="15.75" x14ac:dyDescent="0.25">
      <c r="A23" s="63">
        <v>3</v>
      </c>
      <c r="B23" s="62" t="s">
        <v>317</v>
      </c>
      <c r="C23" s="1"/>
      <c r="D23" s="1"/>
      <c r="E23" s="1"/>
      <c r="F23" s="1"/>
    </row>
    <row r="24" spans="1:6" ht="15.75" x14ac:dyDescent="0.25">
      <c r="A24" s="63">
        <v>4</v>
      </c>
      <c r="B24" s="62" t="s">
        <v>318</v>
      </c>
      <c r="C24" s="1"/>
      <c r="D24" s="1"/>
      <c r="E24" s="1"/>
      <c r="F24" s="1"/>
    </row>
    <row r="25" spans="1:6" ht="15.75" x14ac:dyDescent="0.25">
      <c r="A25" s="63"/>
      <c r="B25" s="62"/>
      <c r="C25" s="1"/>
      <c r="D25" s="1"/>
      <c r="E25" s="1"/>
      <c r="F25" s="1"/>
    </row>
    <row r="26" spans="1:6" ht="15.75" x14ac:dyDescent="0.25">
      <c r="A26" s="63"/>
      <c r="B26" s="62" t="s">
        <v>319</v>
      </c>
      <c r="C26" s="1"/>
      <c r="D26" s="1"/>
      <c r="E26" s="1"/>
      <c r="F26" s="1"/>
    </row>
    <row r="27" spans="1:6" ht="15.75" x14ac:dyDescent="0.25">
      <c r="A27" s="63">
        <v>1</v>
      </c>
      <c r="B27" s="62" t="s">
        <v>320</v>
      </c>
      <c r="C27" s="1"/>
      <c r="D27" s="1"/>
      <c r="E27" s="1"/>
      <c r="F27" s="1"/>
    </row>
    <row r="28" spans="1:6" ht="15.75" x14ac:dyDescent="0.25">
      <c r="A28" s="63">
        <v>2</v>
      </c>
      <c r="B28" s="62" t="s">
        <v>321</v>
      </c>
      <c r="C28" s="1"/>
      <c r="D28" s="1"/>
      <c r="E28" s="1"/>
      <c r="F28" s="1"/>
    </row>
    <row r="29" spans="1:6" ht="15.75" x14ac:dyDescent="0.25">
      <c r="A29" s="63">
        <v>3</v>
      </c>
      <c r="B29" s="62" t="s">
        <v>322</v>
      </c>
      <c r="C29" s="1"/>
      <c r="D29" s="1"/>
      <c r="E29" s="1"/>
      <c r="F29" s="1"/>
    </row>
    <row r="30" spans="1:6" ht="15.75" x14ac:dyDescent="0.25">
      <c r="A30" s="63"/>
      <c r="B30" s="62"/>
      <c r="C30" s="1"/>
      <c r="D30" s="1"/>
      <c r="E30" s="1"/>
      <c r="F30" s="1"/>
    </row>
    <row r="31" spans="1:6" ht="15.75" x14ac:dyDescent="0.25">
      <c r="A31" s="63"/>
      <c r="B31" s="62" t="s">
        <v>323</v>
      </c>
      <c r="C31" s="1"/>
      <c r="D31" s="1"/>
      <c r="E31" s="1"/>
      <c r="F31" s="1"/>
    </row>
    <row r="32" spans="1:6" ht="15.75" x14ac:dyDescent="0.25">
      <c r="A32" s="63">
        <v>1</v>
      </c>
      <c r="B32" s="62" t="s">
        <v>324</v>
      </c>
      <c r="C32" s="1"/>
      <c r="D32" s="1"/>
      <c r="E32" s="1"/>
      <c r="F32" s="1"/>
    </row>
    <row r="33" spans="1:10" ht="15.75" x14ac:dyDescent="0.25">
      <c r="A33" s="63">
        <v>2</v>
      </c>
      <c r="B33" s="62" t="s">
        <v>325</v>
      </c>
      <c r="C33" s="1"/>
      <c r="D33" s="1"/>
      <c r="E33" s="1"/>
      <c r="F33" s="1"/>
    </row>
    <row r="34" spans="1:10" ht="15.75" x14ac:dyDescent="0.25">
      <c r="A34" s="63">
        <v>3</v>
      </c>
      <c r="B34" s="62" t="s">
        <v>326</v>
      </c>
      <c r="C34" s="1"/>
      <c r="D34" s="1"/>
      <c r="E34" s="1"/>
      <c r="F34" s="1"/>
    </row>
    <row r="36" spans="1:10" ht="15.75" x14ac:dyDescent="0.25">
      <c r="B36" s="91" t="s">
        <v>70</v>
      </c>
      <c r="C36" s="13" t="s">
        <v>71</v>
      </c>
    </row>
    <row r="37" spans="1:10" ht="15.75" x14ac:dyDescent="0.25">
      <c r="B37" s="91" t="s">
        <v>72</v>
      </c>
      <c r="C37" s="92"/>
    </row>
    <row r="38" spans="1:10" ht="15.75" x14ac:dyDescent="0.25">
      <c r="B38" s="93" t="s">
        <v>73</v>
      </c>
      <c r="C38" s="13" t="s">
        <v>74</v>
      </c>
    </row>
    <row r="39" spans="1:10" ht="15.75" x14ac:dyDescent="0.25">
      <c r="B39" s="91" t="s">
        <v>75</v>
      </c>
      <c r="C39" s="92"/>
    </row>
    <row r="40" spans="1:10" ht="15.75" x14ac:dyDescent="0.25">
      <c r="B40" s="91" t="s">
        <v>76</v>
      </c>
      <c r="C40" s="13" t="s">
        <v>77</v>
      </c>
    </row>
    <row r="41" spans="1:10" ht="15.75" x14ac:dyDescent="0.25">
      <c r="B41" s="91" t="s">
        <v>78</v>
      </c>
      <c r="C41" s="92"/>
    </row>
    <row r="42" spans="1:10" ht="15.75" x14ac:dyDescent="0.25">
      <c r="B42" s="91" t="s">
        <v>79</v>
      </c>
      <c r="C42" s="13" t="s">
        <v>80</v>
      </c>
    </row>
    <row r="43" spans="1:10" ht="15.75" x14ac:dyDescent="0.25">
      <c r="B43" s="91" t="s">
        <v>81</v>
      </c>
      <c r="C43" s="92"/>
    </row>
    <row r="44" spans="1:10" ht="15.75" x14ac:dyDescent="0.25">
      <c r="B44" s="91" t="s">
        <v>82</v>
      </c>
      <c r="C44" s="13" t="s">
        <v>74</v>
      </c>
    </row>
    <row r="45" spans="1:10" ht="15.75" x14ac:dyDescent="0.25">
      <c r="B45" s="94"/>
    </row>
    <row r="46" spans="1:10" ht="15" customHeight="1" x14ac:dyDescent="0.25">
      <c r="B46" s="95"/>
      <c r="J46" s="95" t="s">
        <v>83</v>
      </c>
    </row>
  </sheetData>
  <sheetProtection selectLockedCells="1" selectUnlockedCells="1"/>
  <phoneticPr fontId="14" type="noConversion"/>
  <pageMargins left="0.78740157480314965" right="0.19685039370078741" top="0.27559055118110237" bottom="0.47244094488188981" header="0.78740157480314965" footer="0.78740157480314965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титул ПОДП</vt:lpstr>
      <vt:lpstr>сводные</vt:lpstr>
      <vt:lpstr>График УП  </vt:lpstr>
      <vt:lpstr>план </vt:lpstr>
      <vt:lpstr>вариативка </vt:lpstr>
      <vt:lpstr>кабинеты</vt:lpstr>
      <vt:lpstr>расчет часов к руп</vt:lpstr>
      <vt:lpstr>Лист1</vt:lpstr>
      <vt:lpstr>Лист8</vt:lpstr>
      <vt:lpstr>Лист2</vt:lpstr>
      <vt:lpstr>Лист3</vt:lpstr>
      <vt:lpstr>'вариативка '!Область_печати</vt:lpstr>
      <vt:lpstr>кабинеты!Область_печати</vt:lpstr>
      <vt:lpstr>'план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g.tatarinova</cp:lastModifiedBy>
  <cp:lastPrinted>2021-02-10T14:43:30Z</cp:lastPrinted>
  <dcterms:created xsi:type="dcterms:W3CDTF">2013-04-29T04:27:03Z</dcterms:created>
  <dcterms:modified xsi:type="dcterms:W3CDTF">2021-02-10T15:08:32Z</dcterms:modified>
</cp:coreProperties>
</file>