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0" yWindow="45" windowWidth="14490" windowHeight="5310"/>
  </bookViews>
  <sheets>
    <sheet name="титул" sheetId="11" r:id="rId1"/>
    <sheet name="свод" sheetId="3" r:id="rId2"/>
    <sheet name="График УП " sheetId="9" r:id="rId3"/>
    <sheet name="план " sheetId="8" r:id="rId4"/>
    <sheet name="вариативка " sheetId="10" r:id="rId5"/>
    <sheet name="кабинеты" sheetId="6" r:id="rId6"/>
    <sheet name="Лист1" sheetId="13" r:id="rId7"/>
  </sheets>
  <definedNames>
    <definedName name="_xlnm.Print_Area" localSheetId="4">'вариативка '!$A$1:$D$21</definedName>
    <definedName name="_xlnm.Print_Area" localSheetId="2">'График УП '!$A$1:$BA$24</definedName>
    <definedName name="_xlnm.Print_Area" localSheetId="5">кабинеты!$A$1:$C$30</definedName>
    <definedName name="_xlnm.Print_Area" localSheetId="3">'план '!$A$1:$V$90</definedName>
  </definedNames>
  <calcPr calcId="145621"/>
  <fileRecoveryPr autoRecover="0"/>
</workbook>
</file>

<file path=xl/calcChain.xml><?xml version="1.0" encoding="utf-8"?>
<calcChain xmlns="http://schemas.openxmlformats.org/spreadsheetml/2006/main">
  <c r="E65" i="13" l="1"/>
  <c r="F64" i="13"/>
  <c r="E64" i="13"/>
  <c r="F62" i="13"/>
  <c r="E62" i="13"/>
  <c r="F49" i="13"/>
  <c r="E49" i="13"/>
  <c r="K18" i="8"/>
  <c r="E31" i="13"/>
  <c r="E33" i="13" s="1"/>
  <c r="F31" i="13"/>
  <c r="F18" i="13"/>
  <c r="E18" i="13"/>
  <c r="F33" i="13" l="1"/>
  <c r="E34" i="13" s="1"/>
  <c r="M18" i="8"/>
  <c r="H19" i="8" l="1"/>
  <c r="F19" i="8" s="1"/>
  <c r="H21" i="8"/>
  <c r="I21" i="8" s="1"/>
  <c r="F21" i="8" l="1"/>
  <c r="W84" i="8" l="1"/>
  <c r="F73" i="8" l="1"/>
  <c r="F74" i="8"/>
  <c r="N73" i="8"/>
  <c r="M73" i="8"/>
  <c r="M48" i="8"/>
  <c r="F78" i="8"/>
  <c r="H22" i="8" l="1"/>
  <c r="I22" i="8" s="1"/>
  <c r="F22" i="8" l="1"/>
  <c r="G24" i="8"/>
  <c r="J24" i="8"/>
  <c r="K24" i="8"/>
  <c r="L24" i="8"/>
  <c r="M24" i="8"/>
  <c r="N24" i="8"/>
  <c r="O24" i="8"/>
  <c r="P24" i="8"/>
  <c r="I24" i="8"/>
  <c r="H24" i="8" l="1"/>
  <c r="F24" i="8"/>
  <c r="F51" i="8"/>
  <c r="G67" i="8"/>
  <c r="G33" i="8"/>
  <c r="G34" i="8"/>
  <c r="G36" i="8"/>
  <c r="G38" i="8"/>
  <c r="G39" i="8"/>
  <c r="G44" i="8"/>
  <c r="G45" i="8"/>
  <c r="G47" i="8"/>
  <c r="G50" i="8"/>
  <c r="G49" i="8" s="1"/>
  <c r="G54" i="8"/>
  <c r="G56" i="8"/>
  <c r="G60" i="8"/>
  <c r="G62" i="8"/>
  <c r="G66" i="8"/>
  <c r="G72" i="8"/>
  <c r="G74" i="8"/>
  <c r="G55" i="8" l="1"/>
  <c r="G35" i="8"/>
  <c r="G61" i="8"/>
  <c r="G32" i="8"/>
  <c r="F27" i="8"/>
  <c r="H27" i="8"/>
  <c r="J73" i="8" l="1"/>
  <c r="K73" i="8"/>
  <c r="Q55" i="8"/>
  <c r="R55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F34" i="8"/>
  <c r="H34" i="8"/>
  <c r="I34" i="8" s="1"/>
  <c r="P26" i="8"/>
  <c r="Q26" i="8"/>
  <c r="R26" i="8"/>
  <c r="F12" i="10" l="1"/>
  <c r="F54" i="8" l="1"/>
  <c r="F60" i="8"/>
  <c r="F66" i="8"/>
  <c r="W27" i="8"/>
  <c r="Y27" i="8" s="1"/>
  <c r="W28" i="8"/>
  <c r="Y28" i="8"/>
  <c r="W29" i="8"/>
  <c r="Y29" i="8" s="1"/>
  <c r="W30" i="8"/>
  <c r="Y30" i="8" s="1"/>
  <c r="W31" i="8"/>
  <c r="Y31" i="8" s="1"/>
  <c r="F77" i="8"/>
  <c r="F76" i="8"/>
  <c r="F70" i="8"/>
  <c r="H50" i="8"/>
  <c r="I50" i="8" s="1"/>
  <c r="F50" i="8"/>
  <c r="M61" i="8"/>
  <c r="J49" i="8"/>
  <c r="K49" i="8"/>
  <c r="M49" i="8"/>
  <c r="N49" i="8"/>
  <c r="O49" i="8"/>
  <c r="P49" i="8"/>
  <c r="Q49" i="8"/>
  <c r="R49" i="8"/>
  <c r="S49" i="8"/>
  <c r="T49" i="8"/>
  <c r="U49" i="8"/>
  <c r="V49" i="8"/>
  <c r="J55" i="8"/>
  <c r="K55" i="8"/>
  <c r="M55" i="8"/>
  <c r="N55" i="8"/>
  <c r="O55" i="8"/>
  <c r="P55" i="8"/>
  <c r="S55" i="8"/>
  <c r="T55" i="8"/>
  <c r="U55" i="8"/>
  <c r="V55" i="8"/>
  <c r="J61" i="8"/>
  <c r="K61" i="8"/>
  <c r="N61" i="8"/>
  <c r="O61" i="8"/>
  <c r="P61" i="8"/>
  <c r="Q61" i="8"/>
  <c r="R61" i="8"/>
  <c r="S61" i="8"/>
  <c r="T61" i="8"/>
  <c r="U61" i="8"/>
  <c r="V61" i="8"/>
  <c r="J67" i="8"/>
  <c r="K67" i="8"/>
  <c r="M67" i="8"/>
  <c r="N67" i="8"/>
  <c r="O67" i="8"/>
  <c r="P67" i="8"/>
  <c r="Q67" i="8"/>
  <c r="R67" i="8"/>
  <c r="S67" i="8"/>
  <c r="T67" i="8"/>
  <c r="U67" i="8"/>
  <c r="V67" i="8"/>
  <c r="F52" i="8"/>
  <c r="F53" i="8"/>
  <c r="F65" i="8"/>
  <c r="F68" i="8"/>
  <c r="H68" i="8"/>
  <c r="I68" i="8" s="1"/>
  <c r="F69" i="8"/>
  <c r="H69" i="8"/>
  <c r="I69" i="8" s="1"/>
  <c r="F71" i="8"/>
  <c r="F72" i="8"/>
  <c r="H74" i="8"/>
  <c r="H51" i="8"/>
  <c r="I51" i="8" s="1"/>
  <c r="F56" i="8"/>
  <c r="H56" i="8"/>
  <c r="I56" i="8" s="1"/>
  <c r="F57" i="8"/>
  <c r="H57" i="8"/>
  <c r="I57" i="8" s="1"/>
  <c r="F58" i="8"/>
  <c r="F59" i="8"/>
  <c r="F62" i="8"/>
  <c r="H62" i="8"/>
  <c r="I62" i="8" s="1"/>
  <c r="F63" i="8"/>
  <c r="H63" i="8"/>
  <c r="I63" i="8" s="1"/>
  <c r="F64" i="8"/>
  <c r="C48" i="8"/>
  <c r="D48" i="8"/>
  <c r="E48" i="8"/>
  <c r="W33" i="8"/>
  <c r="Y33" i="8" s="1"/>
  <c r="J35" i="8"/>
  <c r="K35" i="8"/>
  <c r="L35" i="8"/>
  <c r="M35" i="8"/>
  <c r="N35" i="8"/>
  <c r="O35" i="8"/>
  <c r="P35" i="8"/>
  <c r="Q35" i="8"/>
  <c r="R35" i="8"/>
  <c r="S35" i="8"/>
  <c r="T35" i="8"/>
  <c r="U35" i="8"/>
  <c r="F28" i="8"/>
  <c r="H28" i="8"/>
  <c r="I28" i="8" s="1"/>
  <c r="F29" i="8"/>
  <c r="H29" i="8"/>
  <c r="I29" i="8" s="1"/>
  <c r="F30" i="8"/>
  <c r="H30" i="8"/>
  <c r="I30" i="8" s="1"/>
  <c r="F31" i="8"/>
  <c r="H31" i="8"/>
  <c r="I31" i="8" s="1"/>
  <c r="F33" i="8"/>
  <c r="F32" i="8" s="1"/>
  <c r="H33" i="8"/>
  <c r="F36" i="8"/>
  <c r="H36" i="8"/>
  <c r="I36" i="8" s="1"/>
  <c r="F37" i="8"/>
  <c r="H37" i="8"/>
  <c r="I37" i="8" s="1"/>
  <c r="F38" i="8"/>
  <c r="F39" i="8"/>
  <c r="H39" i="8"/>
  <c r="I39" i="8" s="1"/>
  <c r="F40" i="8"/>
  <c r="H40" i="8"/>
  <c r="I40" i="8" s="1"/>
  <c r="F41" i="8"/>
  <c r="H41" i="8"/>
  <c r="I41" i="8" s="1"/>
  <c r="F42" i="8"/>
  <c r="H42" i="8"/>
  <c r="I42" i="8" s="1"/>
  <c r="F43" i="8"/>
  <c r="H43" i="8"/>
  <c r="I43" i="8" s="1"/>
  <c r="F44" i="8"/>
  <c r="H44" i="8"/>
  <c r="I44" i="8" s="1"/>
  <c r="F45" i="8"/>
  <c r="H45" i="8"/>
  <c r="I45" i="8" s="1"/>
  <c r="F46" i="8"/>
  <c r="H46" i="8"/>
  <c r="I46" i="8" s="1"/>
  <c r="F47" i="8"/>
  <c r="H47" i="8"/>
  <c r="I47" i="8" s="1"/>
  <c r="H13" i="8"/>
  <c r="F13" i="8" s="1"/>
  <c r="F49" i="8" l="1"/>
  <c r="F35" i="8"/>
  <c r="I55" i="8"/>
  <c r="I74" i="8"/>
  <c r="H61" i="8"/>
  <c r="H55" i="8"/>
  <c r="I33" i="8"/>
  <c r="I32" i="8" s="1"/>
  <c r="H32" i="8"/>
  <c r="H38" i="8"/>
  <c r="F61" i="8"/>
  <c r="F67" i="8"/>
  <c r="F55" i="8"/>
  <c r="I67" i="8"/>
  <c r="I61" i="8"/>
  <c r="H67" i="8"/>
  <c r="H49" i="8"/>
  <c r="I49" i="8"/>
  <c r="V35" i="8"/>
  <c r="W35" i="8" s="1"/>
  <c r="Y35" i="8" s="1"/>
  <c r="W83" i="8"/>
  <c r="Y83" i="8" s="1"/>
  <c r="I38" i="8" l="1"/>
  <c r="I35" i="8" s="1"/>
  <c r="H35" i="8"/>
  <c r="Q85" i="8"/>
  <c r="R85" i="8"/>
  <c r="S85" i="8"/>
  <c r="T85" i="8"/>
  <c r="U85" i="8"/>
  <c r="V85" i="8"/>
  <c r="Q86" i="8"/>
  <c r="R86" i="8"/>
  <c r="S86" i="8"/>
  <c r="T86" i="8"/>
  <c r="U86" i="8"/>
  <c r="V86" i="8"/>
  <c r="J48" i="8" l="1"/>
  <c r="K48" i="8"/>
  <c r="F75" i="8"/>
  <c r="G75" i="8"/>
  <c r="G73" i="8" s="1"/>
  <c r="G48" i="8" s="1"/>
  <c r="AA6" i="8"/>
  <c r="H75" i="8" l="1"/>
  <c r="J26" i="8"/>
  <c r="K26" i="8"/>
  <c r="L26" i="8"/>
  <c r="G18" i="8"/>
  <c r="H11" i="8"/>
  <c r="F11" i="8" s="1"/>
  <c r="H12" i="8"/>
  <c r="F12" i="8" s="1"/>
  <c r="I13" i="8"/>
  <c r="H14" i="8"/>
  <c r="F14" i="8" s="1"/>
  <c r="H15" i="8"/>
  <c r="F15" i="8" s="1"/>
  <c r="H16" i="8"/>
  <c r="F16" i="8" s="1"/>
  <c r="H17" i="8"/>
  <c r="F17" i="8" s="1"/>
  <c r="H20" i="8"/>
  <c r="F20" i="8" s="1"/>
  <c r="H23" i="8"/>
  <c r="F23" i="8" s="1"/>
  <c r="H10" i="8"/>
  <c r="F10" i="8" s="1"/>
  <c r="J18" i="8"/>
  <c r="L18" i="8"/>
  <c r="N18" i="8"/>
  <c r="O18" i="8"/>
  <c r="P18" i="8"/>
  <c r="G9" i="8"/>
  <c r="J9" i="8"/>
  <c r="K9" i="8"/>
  <c r="L9" i="8"/>
  <c r="M9" i="8"/>
  <c r="N9" i="8"/>
  <c r="O9" i="8"/>
  <c r="P9" i="8"/>
  <c r="C8" i="8"/>
  <c r="C79" i="8" s="1"/>
  <c r="D8" i="8"/>
  <c r="E8" i="8"/>
  <c r="I75" i="8" l="1"/>
  <c r="I73" i="8" s="1"/>
  <c r="I48" i="8" s="1"/>
  <c r="H73" i="8"/>
  <c r="H48" i="8" s="1"/>
  <c r="F18" i="8"/>
  <c r="H18" i="8"/>
  <c r="K8" i="8"/>
  <c r="I17" i="8"/>
  <c r="J8" i="8"/>
  <c r="L8" i="8" l="1"/>
  <c r="M8" i="8"/>
  <c r="N8" i="8"/>
  <c r="O8" i="8"/>
  <c r="P8" i="8"/>
  <c r="I16" i="8" l="1"/>
  <c r="Z16" i="8"/>
  <c r="L70" i="8" l="1"/>
  <c r="L71" i="8"/>
  <c r="L67" i="8" l="1"/>
  <c r="AB8" i="8"/>
  <c r="AA8" i="8"/>
  <c r="Z11" i="8"/>
  <c r="Z12" i="8"/>
  <c r="Z13" i="8"/>
  <c r="Z14" i="8"/>
  <c r="Z15" i="8"/>
  <c r="Z17" i="8"/>
  <c r="Z10" i="8"/>
  <c r="I11" i="8"/>
  <c r="I12" i="8"/>
  <c r="I14" i="8"/>
  <c r="I15" i="8"/>
  <c r="I10" i="8" l="1"/>
  <c r="I9" i="8" s="1"/>
  <c r="F9" i="8"/>
  <c r="Z9" i="8"/>
  <c r="W89" i="8" l="1"/>
  <c r="W90" i="8"/>
  <c r="W88" i="8"/>
  <c r="C19" i="10" l="1"/>
  <c r="Z20" i="8" l="1"/>
  <c r="Z19" i="8" l="1"/>
  <c r="Z23" i="8"/>
  <c r="G8" i="8"/>
  <c r="W9" i="8"/>
  <c r="W18" i="8"/>
  <c r="X18" i="8"/>
  <c r="Y18" i="8"/>
  <c r="Y9" i="8"/>
  <c r="I20" i="8"/>
  <c r="I23" i="8"/>
  <c r="F8" i="8" l="1"/>
  <c r="Y8" i="8"/>
  <c r="W8" i="8"/>
  <c r="Z18" i="8"/>
  <c r="Z8" i="8" s="1"/>
  <c r="I19" i="8" l="1"/>
  <c r="I18" i="8" s="1"/>
  <c r="I8" i="8" s="1"/>
  <c r="X9" i="8"/>
  <c r="X8" i="8" s="1"/>
  <c r="Q18" i="8" l="1"/>
  <c r="H9" i="8"/>
  <c r="D79" i="8" l="1"/>
  <c r="E79" i="8"/>
  <c r="L76" i="8" l="1"/>
  <c r="L77" i="8"/>
  <c r="L65" i="8"/>
  <c r="L64" i="8"/>
  <c r="L59" i="8"/>
  <c r="L58" i="8"/>
  <c r="L53" i="8"/>
  <c r="L52" i="8"/>
  <c r="L49" i="8" s="1"/>
  <c r="BE13" i="9"/>
  <c r="BD13" i="9"/>
  <c r="BC13" i="9"/>
  <c r="BB13" i="9"/>
  <c r="C6" i="9"/>
  <c r="D6" i="9" s="1"/>
  <c r="E6" i="9" s="1"/>
  <c r="F6" i="9" s="1"/>
  <c r="G6" i="9" s="1"/>
  <c r="V73" i="8"/>
  <c r="U73" i="8"/>
  <c r="U48" i="8" s="1"/>
  <c r="T73" i="8"/>
  <c r="S73" i="8"/>
  <c r="R73" i="8"/>
  <c r="Q73" i="8"/>
  <c r="P73" i="8"/>
  <c r="P48" i="8" s="1"/>
  <c r="O73" i="8"/>
  <c r="F48" i="8"/>
  <c r="V48" i="8"/>
  <c r="O48" i="8"/>
  <c r="V26" i="8"/>
  <c r="V84" i="8" s="1"/>
  <c r="V79" i="8" s="1"/>
  <c r="U26" i="8"/>
  <c r="U84" i="8" s="1"/>
  <c r="T26" i="8"/>
  <c r="S26" i="8"/>
  <c r="S84" i="8" s="1"/>
  <c r="O26" i="8"/>
  <c r="N26" i="8"/>
  <c r="V18" i="8"/>
  <c r="U18" i="8"/>
  <c r="T18" i="8"/>
  <c r="S18" i="8"/>
  <c r="R18" i="8"/>
  <c r="V9" i="8"/>
  <c r="U9" i="8"/>
  <c r="T9" i="8"/>
  <c r="S9" i="8"/>
  <c r="R9" i="8"/>
  <c r="Q9" i="8"/>
  <c r="Q8" i="8" s="1"/>
  <c r="C7" i="8"/>
  <c r="D7" i="8" s="1"/>
  <c r="E7" i="8" s="1"/>
  <c r="H6" i="9" l="1"/>
  <c r="I6" i="9" s="1"/>
  <c r="J6" i="9" s="1"/>
  <c r="K6" i="9" s="1"/>
  <c r="L6" i="9" s="1"/>
  <c r="M6" i="9" s="1"/>
  <c r="N6" i="9" s="1"/>
  <c r="O6" i="9" s="1"/>
  <c r="P6" i="9" s="1"/>
  <c r="Q6" i="9" s="1"/>
  <c r="R6" i="9" s="1"/>
  <c r="S6" i="9" s="1"/>
  <c r="T6" i="9" s="1"/>
  <c r="U6" i="9" s="1"/>
  <c r="V6" i="9" s="1"/>
  <c r="W6" i="9" s="1"/>
  <c r="X6" i="9" s="1"/>
  <c r="Y6" i="9" s="1"/>
  <c r="Z6" i="9" s="1"/>
  <c r="AA6" i="9" s="1"/>
  <c r="AB6" i="9" s="1"/>
  <c r="AC6" i="9" s="1"/>
  <c r="AD6" i="9" s="1"/>
  <c r="AE6" i="9" s="1"/>
  <c r="AF6" i="9" s="1"/>
  <c r="AG6" i="9" s="1"/>
  <c r="AH6" i="9" s="1"/>
  <c r="AI6" i="9" s="1"/>
  <c r="AJ6" i="9" s="1"/>
  <c r="AK6" i="9" s="1"/>
  <c r="AL6" i="9" s="1"/>
  <c r="AM6" i="9" s="1"/>
  <c r="AN6" i="9" s="1"/>
  <c r="AO6" i="9" s="1"/>
  <c r="L55" i="8"/>
  <c r="L61" i="8"/>
  <c r="W26" i="8"/>
  <c r="Y26" i="8" s="1"/>
  <c r="W32" i="8"/>
  <c r="Y32" i="8" s="1"/>
  <c r="R84" i="8"/>
  <c r="R79" i="8" s="1"/>
  <c r="N48" i="8"/>
  <c r="N79" i="8" s="1"/>
  <c r="R48" i="8"/>
  <c r="S48" i="8"/>
  <c r="T84" i="8"/>
  <c r="T48" i="8"/>
  <c r="Q84" i="8"/>
  <c r="Q48" i="8"/>
  <c r="M26" i="8"/>
  <c r="F7" i="8"/>
  <c r="G7" i="8" s="1"/>
  <c r="H7" i="8" s="1"/>
  <c r="L7" i="8" s="1"/>
  <c r="M7" i="8" s="1"/>
  <c r="N7" i="8" s="1"/>
  <c r="O7" i="8" s="1"/>
  <c r="P7" i="8" s="1"/>
  <c r="Q7" i="8" s="1"/>
  <c r="R7" i="8" s="1"/>
  <c r="S7" i="8" s="1"/>
  <c r="T7" i="8" s="1"/>
  <c r="U7" i="8" s="1"/>
  <c r="V7" i="8" s="1"/>
  <c r="U8" i="8"/>
  <c r="S8" i="8"/>
  <c r="T8" i="8"/>
  <c r="R8" i="8"/>
  <c r="V8" i="8"/>
  <c r="O84" i="8"/>
  <c r="O82" i="8" s="1"/>
  <c r="P84" i="8"/>
  <c r="W85" i="8"/>
  <c r="L73" i="8"/>
  <c r="W86" i="8"/>
  <c r="BG13" i="9"/>
  <c r="H8" i="8"/>
  <c r="AP6" i="9" l="1"/>
  <c r="AQ6" i="9" s="1"/>
  <c r="AR6" i="9" s="1"/>
  <c r="AS6" i="9" s="1"/>
  <c r="AT6" i="9" s="1"/>
  <c r="AU6" i="9" s="1"/>
  <c r="AV6" i="9" s="1"/>
  <c r="AW6" i="9" s="1"/>
  <c r="AX6" i="9" s="1"/>
  <c r="AY6" i="9" s="1"/>
  <c r="AZ6" i="9" s="1"/>
  <c r="BA6" i="9" s="1"/>
  <c r="Y85" i="8"/>
  <c r="AA85" i="8" s="1"/>
  <c r="L48" i="8"/>
  <c r="L79" i="8" s="1"/>
  <c r="M79" i="8"/>
  <c r="P82" i="8"/>
  <c r="P79" i="8"/>
  <c r="O79" i="8"/>
  <c r="V82" i="8"/>
  <c r="U82" i="8"/>
  <c r="U79" i="8"/>
  <c r="T82" i="8"/>
  <c r="T79" i="8"/>
  <c r="S82" i="8"/>
  <c r="S79" i="8"/>
  <c r="R82" i="8"/>
  <c r="Q82" i="8"/>
  <c r="Q79" i="8"/>
  <c r="W79" i="8" l="1"/>
  <c r="I5" i="3"/>
  <c r="I6" i="3"/>
  <c r="I7" i="3"/>
  <c r="I8" i="3"/>
  <c r="B9" i="3"/>
  <c r="C9" i="3"/>
  <c r="D9" i="3"/>
  <c r="E9" i="3"/>
  <c r="F9" i="3"/>
  <c r="G9" i="3"/>
  <c r="H9" i="3"/>
  <c r="I9" i="3" l="1"/>
  <c r="I27" i="8" l="1"/>
  <c r="F26" i="8"/>
  <c r="F79" i="8" l="1"/>
  <c r="F84" i="8" s="1"/>
  <c r="H26" i="8"/>
  <c r="H79" i="8" s="1"/>
  <c r="I26" i="8"/>
  <c r="G26" i="8"/>
  <c r="G79" i="8" s="1"/>
</calcChain>
</file>

<file path=xl/sharedStrings.xml><?xml version="1.0" encoding="utf-8"?>
<sst xmlns="http://schemas.openxmlformats.org/spreadsheetml/2006/main" count="626" uniqueCount="396">
  <si>
    <t>1 курс</t>
  </si>
  <si>
    <t>2 курс</t>
  </si>
  <si>
    <t>3 курс</t>
  </si>
  <si>
    <t>4 курс</t>
  </si>
  <si>
    <t>самостоятельная учебная работа</t>
  </si>
  <si>
    <t>курсовых работ  (проектов)</t>
  </si>
  <si>
    <t>лаб.и практ.   занятий</t>
  </si>
  <si>
    <t>Иностранный язык</t>
  </si>
  <si>
    <t>История</t>
  </si>
  <si>
    <r>
      <t xml:space="preserve">Распределение обязательной учебной нагрузки </t>
    </r>
    <r>
      <rPr>
        <sz val="8"/>
        <rFont val="Times New Roman"/>
        <family val="1"/>
        <charset val="204"/>
      </rPr>
      <t xml:space="preserve">(влючая обязательную аудиторную нагрузку и все виды практики в составе профессиональных модулей) </t>
    </r>
    <r>
      <rPr>
        <b/>
        <sz val="8"/>
        <rFont val="Times New Roman"/>
        <family val="1"/>
        <charset val="204"/>
      </rPr>
      <t>по курсам и семестрам (час. в семестр)</t>
    </r>
  </si>
  <si>
    <t>Общий гуманитарный и социально-экономический цикл</t>
  </si>
  <si>
    <t>Основы философии</t>
  </si>
  <si>
    <t>Физическая культура</t>
  </si>
  <si>
    <t>Математический и общий естественнонаучный цикл</t>
  </si>
  <si>
    <t>Безопасность жизнедеятельности</t>
  </si>
  <si>
    <t>Учебная практика</t>
  </si>
  <si>
    <t>Производственная практика</t>
  </si>
  <si>
    <t>Производственая практика</t>
  </si>
  <si>
    <t>О.00</t>
  </si>
  <si>
    <t>Основы безопасности жизнедеятельности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</si>
  <si>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</si>
  <si>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</si>
  <si>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</si>
  <si>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</si>
  <si>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</si>
  <si>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</si>
  <si>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</si>
  <si>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</si>
  <si>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</si>
  <si>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</si>
  <si>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</si>
  <si>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</si>
  <si>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</si>
  <si>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</si>
  <si>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</si>
  <si>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</si>
  <si>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ПМ.00</t>
  </si>
  <si>
    <t>ПМ.01</t>
  </si>
  <si>
    <t>МДК.01.01</t>
  </si>
  <si>
    <t>УП. 01</t>
  </si>
  <si>
    <t>ПМ.02</t>
  </si>
  <si>
    <t>МДК.02.01</t>
  </si>
  <si>
    <t>ПП.02.</t>
  </si>
  <si>
    <t>ПМ.03</t>
  </si>
  <si>
    <t>МДК.03.01</t>
  </si>
  <si>
    <t>Всего</t>
  </si>
  <si>
    <t>ПДП</t>
  </si>
  <si>
    <t>ГИА</t>
  </si>
  <si>
    <t>Преддипломная практика</t>
  </si>
  <si>
    <t>Государственная (итоговая) аттестация</t>
  </si>
  <si>
    <t>дисциплин и МДК</t>
  </si>
  <si>
    <t>учебная практика</t>
  </si>
  <si>
    <t>производств.практика</t>
  </si>
  <si>
    <t>экзаменов (в т.ч. экзаменов (квалификационных))</t>
  </si>
  <si>
    <t>дифф.зачетов</t>
  </si>
  <si>
    <t>зачетов</t>
  </si>
  <si>
    <t>1.1. Выпускная квалификационная работа в форме: дипломной работы</t>
  </si>
  <si>
    <t>Общеобразовательный цикл</t>
  </si>
  <si>
    <t>4 нед</t>
  </si>
  <si>
    <t>Выполнение дипломнай работы  с 19.05 по 15.06 (всего 4 нед.)</t>
  </si>
  <si>
    <t>Защита дипломной работы  с 16.06 по 30.06 (всего 2 нед.)</t>
  </si>
  <si>
    <t>Выполнение работ по одной или нескольким профессиям рабочих, должностях служащих</t>
  </si>
  <si>
    <t>Утверждаю</t>
  </si>
  <si>
    <t>УЧЕБНЫЙ ПЛАН</t>
  </si>
  <si>
    <t>«Коломенский аграрный колледж»</t>
  </si>
  <si>
    <t>по специальности среднего профессионального образования</t>
  </si>
  <si>
    <t>по программе базовой  подготовки</t>
  </si>
  <si>
    <t>директор</t>
  </si>
  <si>
    <t>Сводные данные по бюджету времени (в неделях) для очной формы обучения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</si>
  <si>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</si>
  <si>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</si>
  <si>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</si>
  <si>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</si>
  <si>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Всего по курсам</t>
  </si>
  <si>
    <t>по профилю специальности СПО</t>
  </si>
  <si>
    <t>преддипломная практика</t>
  </si>
  <si>
    <t>I курс</t>
  </si>
  <si>
    <t>II курс</t>
  </si>
  <si>
    <t>III курс</t>
  </si>
  <si>
    <t xml:space="preserve"> </t>
  </si>
  <si>
    <t>IV курс</t>
  </si>
  <si>
    <t>1.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</si>
  <si>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</si>
  <si>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</si>
  <si>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</si>
  <si>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</si>
  <si>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</si>
  <si>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</si>
  <si>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</si>
  <si>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</si>
  <si>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</si>
  <si>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</si>
  <si>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</si>
  <si>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</si>
  <si>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</si>
  <si>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08 14</t>
  </si>
  <si>
    <t>22 28</t>
  </si>
  <si>
    <t>06 12</t>
  </si>
  <si>
    <t>13 19</t>
  </si>
  <si>
    <t>20 26</t>
  </si>
  <si>
    <t>05 11</t>
  </si>
  <si>
    <t>12 18</t>
  </si>
  <si>
    <t>19 25</t>
  </si>
  <si>
    <t>26 01</t>
  </si>
  <si>
    <t>16 22</t>
  </si>
  <si>
    <t>23 29</t>
  </si>
  <si>
    <t>30 05</t>
  </si>
  <si>
    <t>27 03</t>
  </si>
  <si>
    <t>04 10</t>
  </si>
  <si>
    <t>11 17</t>
  </si>
  <si>
    <t>18 24</t>
  </si>
  <si>
    <t>25 31</t>
  </si>
  <si>
    <t>№ недели</t>
  </si>
  <si>
    <t>К</t>
  </si>
  <si>
    <t>И</t>
  </si>
  <si>
    <t>*</t>
  </si>
  <si>
    <t>Обозначение:</t>
  </si>
  <si>
    <t xml:space="preserve">Теоретическое </t>
  </si>
  <si>
    <t>Практика</t>
  </si>
  <si>
    <t xml:space="preserve">Промежуточная </t>
  </si>
  <si>
    <t>Итоговая</t>
  </si>
  <si>
    <t>обучение</t>
  </si>
  <si>
    <t>преддипломная</t>
  </si>
  <si>
    <t>аттестация</t>
  </si>
  <si>
    <t>государственная</t>
  </si>
  <si>
    <t>У</t>
  </si>
  <si>
    <t>Т</t>
  </si>
  <si>
    <t>А</t>
  </si>
  <si>
    <t>2 сем    недель</t>
  </si>
  <si>
    <t>3 сем     недель</t>
  </si>
  <si>
    <t>4 сем      недель</t>
  </si>
  <si>
    <t>5 сем    недель</t>
  </si>
  <si>
    <t>6 сем     недель</t>
  </si>
  <si>
    <t>7 сем     недель</t>
  </si>
  <si>
    <t>8 сем       недель</t>
  </si>
  <si>
    <t>ПП.01.</t>
  </si>
  <si>
    <t>П</t>
  </si>
  <si>
    <t xml:space="preserve">часов в неделю </t>
  </si>
  <si>
    <t>28.09-04.10</t>
  </si>
  <si>
    <t>28.12-03.01</t>
  </si>
  <si>
    <t>1      6</t>
  </si>
  <si>
    <t>07 13</t>
  </si>
  <si>
    <t>14  20</t>
  </si>
  <si>
    <t>21 27</t>
  </si>
  <si>
    <t>02 08</t>
  </si>
  <si>
    <t>09 15</t>
  </si>
  <si>
    <t>30    06</t>
  </si>
  <si>
    <t>14 20</t>
  </si>
  <si>
    <t>01 07</t>
  </si>
  <si>
    <t>15 23</t>
  </si>
  <si>
    <t>29 06</t>
  </si>
  <si>
    <t>28 03</t>
  </si>
  <si>
    <t>25 01</t>
  </si>
  <si>
    <t xml:space="preserve">09 15 </t>
  </si>
  <si>
    <t xml:space="preserve">18 24 </t>
  </si>
  <si>
    <t>экзамены</t>
  </si>
  <si>
    <t>дифференцированные зачеты</t>
  </si>
  <si>
    <t>Перечень кабинетов, лабораторий, мастерских и других помещений</t>
  </si>
  <si>
    <t>Заместитель директора по учебной работе</t>
  </si>
  <si>
    <t>Г.Е.Татаринова</t>
  </si>
  <si>
    <t>Н.М.Медведева</t>
  </si>
  <si>
    <t>Председатель цикловой комиссии общеобразова-</t>
  </si>
  <si>
    <t>тельных дисциплин</t>
  </si>
  <si>
    <t>Т.И. Новикова</t>
  </si>
  <si>
    <t>Председатель цикловой комиссии гуманитарных</t>
  </si>
  <si>
    <t>Д.Ш.Юсупова</t>
  </si>
  <si>
    <t xml:space="preserve">        Е.Г.Семанин</t>
  </si>
  <si>
    <t>и социально-экономических  дисциплин</t>
  </si>
  <si>
    <t>по выбору из обязательных предметных областей</t>
  </si>
  <si>
    <t xml:space="preserve">ПП.03 </t>
  </si>
  <si>
    <t>Математика</t>
  </si>
  <si>
    <t>УП.02.01</t>
  </si>
  <si>
    <t>преддипл.практика</t>
  </si>
  <si>
    <t>1. Программа базовой  подготовки</t>
  </si>
  <si>
    <t>МДК.01.02</t>
  </si>
  <si>
    <t>МДК.03.02</t>
  </si>
  <si>
    <t>Заместитель директора по производственному</t>
  </si>
  <si>
    <t>обучению</t>
  </si>
  <si>
    <t>ГБПОУ  МО «Коломенский аграрный колледж»</t>
  </si>
  <si>
    <t>теоретических недель</t>
  </si>
  <si>
    <t>ОГСЭ.05</t>
  </si>
  <si>
    <t>Иностранный язык в профессиональной деятельности</t>
  </si>
  <si>
    <t>МДК.02.02</t>
  </si>
  <si>
    <t>ПМ.04</t>
  </si>
  <si>
    <t>Психология общения</t>
  </si>
  <si>
    <t>Компоненты программы                                             Наименование циклов, дисциплин, профессиональных модулей, МДК, практик</t>
  </si>
  <si>
    <t>Формы промежуточной аттестации по семестрам</t>
  </si>
  <si>
    <t>ПП.04</t>
  </si>
  <si>
    <t>всего</t>
  </si>
  <si>
    <t>МДК.04.01</t>
  </si>
  <si>
    <t>УП.04.01</t>
  </si>
  <si>
    <t>Перечень видов учебной деятельности</t>
  </si>
  <si>
    <t>Объем образовательной программы</t>
  </si>
  <si>
    <t>код</t>
  </si>
  <si>
    <t xml:space="preserve"> зачеты</t>
  </si>
  <si>
    <t>1 сем    недель</t>
  </si>
  <si>
    <t>Общепрофессиональный цикл</t>
  </si>
  <si>
    <t>Профессиональный цикл</t>
  </si>
  <si>
    <t>УП.03.01</t>
  </si>
  <si>
    <t>Всего часов  БЕЗ ПРАКТИКИ</t>
  </si>
  <si>
    <t>У1</t>
  </si>
  <si>
    <t>У2</t>
  </si>
  <si>
    <t>п1</t>
  </si>
  <si>
    <t>п2</t>
  </si>
  <si>
    <t>ПА</t>
  </si>
  <si>
    <t>Промежуточная аттестация (включая ДЭ)</t>
  </si>
  <si>
    <t>УПП</t>
  </si>
  <si>
    <t>Учебная и производственная практика</t>
  </si>
  <si>
    <t>Общие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</si>
  <si>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</si>
  <si>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</si>
  <si>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</si>
  <si>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</si>
  <si>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</si>
  <si>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</si>
  <si>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</si>
  <si>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</si>
  <si>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</si>
  <si>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</si>
  <si>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Информатика и ИКТ</t>
  </si>
  <si>
    <t>экз</t>
  </si>
  <si>
    <t>конс</t>
  </si>
  <si>
    <t>без опл подг экз</t>
  </si>
  <si>
    <t>Председатель цикловой комиссии технических  дисциплин</t>
  </si>
  <si>
    <t>Г.В. Рудь</t>
  </si>
  <si>
    <t xml:space="preserve">ОБОСНОВАНИЕ РАСПРЕДЕЛЕНИЯ ВАРИАТИВНОЙ  ЧАСТИ ОПОП </t>
  </si>
  <si>
    <t xml:space="preserve">           ГБПОУ МО «КОЛОМЕНСКИЙ АГАРНЫЙ КОЛЛЕДЖ»</t>
  </si>
  <si>
    <t>РАСПРЕДЕЛЕНИЕ  ЧАСОВ  ВАРИАТИВНОЙ  ЧАСТИ:</t>
  </si>
  <si>
    <t>№</t>
  </si>
  <si>
    <t>Наименование дисциплин вариантной части</t>
  </si>
  <si>
    <t>Кол-во часов</t>
  </si>
  <si>
    <t>Обоснование</t>
  </si>
  <si>
    <t>Введение новых дисциплин общепрофессионального цикла</t>
  </si>
  <si>
    <t>1.1</t>
  </si>
  <si>
    <t xml:space="preserve">ОП.14
Профессиональная адаптация </t>
  </si>
  <si>
    <t>2</t>
  </si>
  <si>
    <t>Дисциплины опщепрофессионального цикла по ФГОС</t>
  </si>
  <si>
    <t>На увеличение объема времени в соответствии с потребностями работодателя и спецификой деятельности образовательной организации</t>
  </si>
  <si>
    <t>3</t>
  </si>
  <si>
    <t>4</t>
  </si>
  <si>
    <t>Профессиональные модули по ФГОС</t>
  </si>
  <si>
    <t>Итого:</t>
  </si>
  <si>
    <t xml:space="preserve">  </t>
  </si>
  <si>
    <t>На увеличение объема времени в соответствии со спецификой деятельности образовательной организации</t>
  </si>
  <si>
    <t>Дисциплины  математического и общего естественнонаучного цикла по ФГОС</t>
  </si>
  <si>
    <t>программы подготовки специалистов среднего звена</t>
  </si>
  <si>
    <t xml:space="preserve">43.02.14 Гостиничное дело  </t>
  </si>
  <si>
    <t>Естествознание</t>
  </si>
  <si>
    <t>Русский язык</t>
  </si>
  <si>
    <t>Литература</t>
  </si>
  <si>
    <t>Кабинеты</t>
  </si>
  <si>
    <t>Гуманитарных и социально-экономических дисциплин</t>
  </si>
  <si>
    <t>Иностранного языка</t>
  </si>
  <si>
    <t>Менеджмента и управления персоналом</t>
  </si>
  <si>
    <t>Правового и документационного обеспечения профессиональной деятельности</t>
  </si>
  <si>
    <t>Экономики и бухгалтерского учёта</t>
  </si>
  <si>
    <t>Инженерных систем гостиницы</t>
  </si>
  <si>
    <t>Безопасности жизнедеятельности и охраны труда</t>
  </si>
  <si>
    <t>Лаборатории и тренинговые кабинеты:</t>
  </si>
  <si>
    <t>Гостиничный номер (стандарт с двумя кроватями)</t>
  </si>
  <si>
    <t>Стойка приёма и размещения гостей с модулем он-лайн бронирования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</si>
  <si>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</si>
  <si>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</si>
  <si>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</si>
  <si>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</si>
  <si>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Астрономия</t>
  </si>
  <si>
    <t>Информационные технологии в профессиональной деятельности</t>
  </si>
  <si>
    <t>Менеджмент и управление персоналом в гостиничном сервисе</t>
  </si>
  <si>
    <t>Основы маркетинга гостиничных услуг</t>
  </si>
  <si>
    <t>Правовое и документационное обеспечение профессиональной деятельности</t>
  </si>
  <si>
    <t>Экономика и бухгалтерский учет гостиничного предприятия</t>
  </si>
  <si>
    <t>Требования к зданиям и инженерным системам гостиничного предприятия</t>
  </si>
  <si>
    <t>Иностранный язык (второй)</t>
  </si>
  <si>
    <t>Предпринимательская деятельность в сфере гостиничного бизнеса</t>
  </si>
  <si>
    <t>Организация деятельности сотрудников службы приема и размещения</t>
  </si>
  <si>
    <t>Иностранный язык в сфере профессиональной коммуникации для  службы приема и размещения</t>
  </si>
  <si>
    <t>Организация деятельности сотрудников службы питания</t>
  </si>
  <si>
    <t>Иностранный язык в сфере профессиональной коммуникации для  службы питания</t>
  </si>
  <si>
    <t>Организация деятельности  службы обслуживания и эксплуатации  номерного фонда</t>
  </si>
  <si>
    <t>Иностранный язык в сфере профессиональной коммуникации для  службы  обслуживания и эксплуатации  номерного фонда</t>
  </si>
  <si>
    <t>ПМ.05</t>
  </si>
  <si>
    <t>Организация деятельности  сотрудников службы бронирования и продаж</t>
  </si>
  <si>
    <t>Организация  бронирования и продаж гостиничного продукта</t>
  </si>
  <si>
    <t>МДК.04.02</t>
  </si>
  <si>
    <t xml:space="preserve">Иностранный язык в сфере профессиональной коммуникации для  службы  бронирования и продаж </t>
  </si>
  <si>
    <t>МДК.05.01</t>
  </si>
  <si>
    <t>УП.05.01</t>
  </si>
  <si>
    <t>ПП.05</t>
  </si>
  <si>
    <t xml:space="preserve">Практика </t>
  </si>
  <si>
    <t>учебная</t>
  </si>
  <si>
    <t>Производственная</t>
  </si>
  <si>
    <t>ПД</t>
  </si>
  <si>
    <t>43.02.14</t>
  </si>
  <si>
    <t>Гостиничное дело</t>
  </si>
  <si>
    <t>ОУД.11</t>
  </si>
  <si>
    <t>Дополнительные учебные предметы по выбору обучающихся</t>
  </si>
  <si>
    <t>Учебная нагрузка обучающихся (час.)</t>
  </si>
  <si>
    <t>Во взаимодействии с преподавателем</t>
  </si>
  <si>
    <t>Нагрузка на дисциплины и МДК</t>
  </si>
  <si>
    <t>Всего учебных занятий</t>
  </si>
  <si>
    <t>в том числе по учебным дисциплинам и МДК</t>
  </si>
  <si>
    <t>Теоретическое обучение</t>
  </si>
  <si>
    <t>По практике</t>
  </si>
  <si>
    <t>Консультации</t>
  </si>
  <si>
    <t>3,4,5,6,7,8</t>
  </si>
  <si>
    <t>ИТОГО</t>
  </si>
  <si>
    <t>ОП.09</t>
  </si>
  <si>
    <t>ОП.10</t>
  </si>
  <si>
    <t>Адаптивные информационные и коммукативные технологии /Социально-профессиональная адаптация</t>
  </si>
  <si>
    <t>Профессиональная этика и этикет</t>
  </si>
  <si>
    <t>ОП.11</t>
  </si>
  <si>
    <t>Выполнение работ по профессии 25627 Портье</t>
  </si>
  <si>
    <t>нед</t>
  </si>
  <si>
    <t>час</t>
  </si>
  <si>
    <t>ОП.12</t>
  </si>
  <si>
    <t>Основы финансовой грамотности</t>
  </si>
  <si>
    <t>Организация туристской индустрии</t>
  </si>
  <si>
    <t>Экзамен по модулю</t>
  </si>
  <si>
    <t>8к</t>
  </si>
  <si>
    <t>6к</t>
  </si>
  <si>
    <t>По специальности 43.02.14 Гостиничное дело</t>
  </si>
  <si>
    <t>Количество часов обязательной аудиторной нагрузки на вариативную часть по специальности1296  часов</t>
  </si>
  <si>
    <t>1.2</t>
  </si>
  <si>
    <t xml:space="preserve">Профессиональная адаптация </t>
  </si>
  <si>
    <t>По рекомендации Министерства образования Московской области</t>
  </si>
  <si>
    <t>1.3</t>
  </si>
  <si>
    <t>1.4</t>
  </si>
  <si>
    <t>Дисциплины  ОГСЭ цикла по ФГОС</t>
  </si>
  <si>
    <t>5</t>
  </si>
  <si>
    <t>Информатики и специализированных компьютерных программ, используемых в деятельности гостиниц и иных средств размещения</t>
  </si>
  <si>
    <t>ЕН.02</t>
  </si>
  <si>
    <t>Экологические основы природопользования</t>
  </si>
  <si>
    <t>__________ А.К.Зиновьев</t>
  </si>
  <si>
    <t>ОУД.12</t>
  </si>
  <si>
    <t>Основы права</t>
  </si>
  <si>
    <t>Обществознание (включая экономику)</t>
  </si>
  <si>
    <t>Родная литература(русская)</t>
  </si>
  <si>
    <t>ОУД.13</t>
  </si>
  <si>
    <t>3.  План учебного процесса Гостиничное дело 2020</t>
  </si>
  <si>
    <t>Учебные</t>
  </si>
  <si>
    <t>предметы</t>
  </si>
  <si>
    <t>Индекс</t>
  </si>
  <si>
    <t>0.00</t>
  </si>
  <si>
    <t>Общеобразовательные</t>
  </si>
  <si>
    <t>учебные дисциплины</t>
  </si>
  <si>
    <t>(ОУД)</t>
  </si>
  <si>
    <t>Базовые</t>
  </si>
  <si>
    <t>ОУП (час.)</t>
  </si>
  <si>
    <t>Профильные</t>
  </si>
  <si>
    <t>ОБЩИЕ</t>
  </si>
  <si>
    <t xml:space="preserve">Русский язык </t>
  </si>
  <si>
    <t>ОБЖ</t>
  </si>
  <si>
    <t>ОУД 08</t>
  </si>
  <si>
    <t>Итого</t>
  </si>
  <si>
    <t>ПО ВЫБОРУ</t>
  </si>
  <si>
    <t>ИЗ</t>
  </si>
  <si>
    <t>ОБЯЗАТЕЛЬНЫХ</t>
  </si>
  <si>
    <t>ПРЕДМЕТНЫХ</t>
  </si>
  <si>
    <t>ОБЛАСТЕЙ</t>
  </si>
  <si>
    <t>Химия</t>
  </si>
  <si>
    <t>Физика</t>
  </si>
  <si>
    <t>Информатика</t>
  </si>
  <si>
    <t>Обществознание (вкл. экономику и право)</t>
  </si>
  <si>
    <t>Обществознание</t>
  </si>
  <si>
    <t>Экономика</t>
  </si>
  <si>
    <t>ОУД.14</t>
  </si>
  <si>
    <t>Право</t>
  </si>
  <si>
    <t>ОУД.15</t>
  </si>
  <si>
    <t>ОУД.16</t>
  </si>
  <si>
    <t>Биология</t>
  </si>
  <si>
    <t>ОУД.17</t>
  </si>
  <si>
    <t>География</t>
  </si>
  <si>
    <t>ОУД.18</t>
  </si>
  <si>
    <t>Экология</t>
  </si>
  <si>
    <t>ОУД.19</t>
  </si>
  <si>
    <t>Родной язык/Родная литература</t>
  </si>
  <si>
    <t>Индивидуальный проект</t>
  </si>
  <si>
    <t>ИП.00</t>
  </si>
  <si>
    <t>ВСЕГО</t>
  </si>
  <si>
    <t>Перечень учебных предметов общеобразовательного цикла и количество часов предусмотренное учебным планом  на их изучение</t>
  </si>
  <si>
    <r>
      <t xml:space="preserve">Название ПОО </t>
    </r>
    <r>
      <rPr>
        <b/>
        <u/>
        <sz val="12"/>
        <rFont val="Times New Roman"/>
        <family val="1"/>
        <charset val="204"/>
      </rPr>
      <t>ГБПОУ МО "Коломенский аграрный колледж"</t>
    </r>
  </si>
  <si>
    <t>Название профессии/ специальности 43.02.14 Гостиничное дело</t>
  </si>
  <si>
    <t>Профиль _____________социально-экономический______________________________________________</t>
  </si>
  <si>
    <r>
      <t xml:space="preserve">Название профессии/ специальности </t>
    </r>
    <r>
      <rPr>
        <b/>
        <sz val="12"/>
        <rFont val="Times New Roman"/>
        <family val="1"/>
        <charset val="204"/>
      </rPr>
      <t>43.01.09 Повар, кондитер</t>
    </r>
  </si>
  <si>
    <t>МИНИСТЕРСТВО ОБРАЗОВАНИЯ МОСКОВСКОЙ ОБЛАСТИ</t>
  </si>
  <si>
    <t>ГБПОУ МО "Коломенский аграрный колледж"</t>
  </si>
  <si>
    <t>«___»____________ 2020г.</t>
  </si>
  <si>
    <t xml:space="preserve">Государственного бюджетного профессионального </t>
  </si>
  <si>
    <t>образовательного учреждения Московской области</t>
  </si>
  <si>
    <t>Коломна, 2020г.</t>
  </si>
  <si>
    <r>
      <t xml:space="preserve">                               Форма обучения – </t>
    </r>
    <r>
      <rPr>
        <u/>
        <sz val="14"/>
        <color rgb="FF000000"/>
        <rFont val="Times New Roman"/>
        <family val="1"/>
        <charset val="204"/>
      </rPr>
      <t>очная</t>
    </r>
  </si>
  <si>
    <r>
      <t xml:space="preserve">                               на базе </t>
    </r>
    <r>
      <rPr>
        <u/>
        <sz val="14"/>
        <color rgb="FF000000"/>
        <rFont val="Times New Roman"/>
        <family val="1"/>
        <charset val="204"/>
      </rPr>
      <t>основного общего образования</t>
    </r>
  </si>
  <si>
    <t xml:space="preserve">                               Профиль получаемого профессионального образования: </t>
  </si>
  <si>
    <r>
      <t xml:space="preserve">                               Нормативный срок освоения ППССЗ – 3 </t>
    </r>
    <r>
      <rPr>
        <u/>
        <sz val="14"/>
        <color rgb="FF000000"/>
        <rFont val="Times New Roman"/>
        <family val="1"/>
        <charset val="204"/>
      </rPr>
      <t>года  10 мес.</t>
    </r>
  </si>
  <si>
    <t>социально-экономический</t>
  </si>
  <si>
    <t xml:space="preserve">  Квалификация: специалист по гостеприимству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</si>
</sst>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4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4"/>
      <name val="Arial Cyr"/>
      <family val="2"/>
      <charset val="204"/>
    </font>
    <font>
      <sz val="14"/>
      <name val="Times New Roman"/>
      <family val="1"/>
    </font>
    <font>
      <sz val="11"/>
      <name val="Arial Cyr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12"/>
      <color indexed="8"/>
      <name val="Times New Roman"/>
      <family val="1"/>
      <charset val="1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Arial Cyr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color rgb="FF00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EEEF8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BEEEF8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EEECE1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333333"/>
      </left>
      <right style="thin">
        <color rgb="FF33333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333333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9" fillId="0" borderId="0"/>
    <xf numFmtId="0" fontId="1" fillId="0" borderId="0"/>
  </cellStyleXfs>
  <cellXfs count="510">
    <xf numFmtId="0" fontId="0" fillId="0" borderId="0" xfId="0"/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/>
    <xf numFmtId="0" fontId="14" fillId="0" borderId="0" xfId="0" applyFont="1" applyAlignment="1">
      <alignment wrapText="1"/>
    </xf>
    <xf numFmtId="0" fontId="10" fillId="0" borderId="6" xfId="0" applyFont="1" applyBorder="1" applyAlignment="1">
      <alignment horizontal="justify" vertical="center" wrapText="1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left" indent="1"/>
    </xf>
    <xf numFmtId="0" fontId="15" fillId="0" borderId="0" xfId="0" applyFont="1" applyAlignment="1">
      <alignment horizontal="left" indent="3"/>
    </xf>
    <xf numFmtId="0" fontId="27" fillId="0" borderId="0" xfId="0" applyFont="1"/>
    <xf numFmtId="0" fontId="27" fillId="0" borderId="0" xfId="0" applyFont="1" applyAlignment="1">
      <alignment horizontal="justify"/>
    </xf>
    <xf numFmtId="0" fontId="28" fillId="0" borderId="0" xfId="0" applyFont="1"/>
    <xf numFmtId="0" fontId="30" fillId="0" borderId="6" xfId="0" applyFont="1" applyBorder="1" applyAlignment="1">
      <alignment horizontal="center" vertical="center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justify"/>
    </xf>
    <xf numFmtId="0" fontId="9" fillId="0" borderId="0" xfId="2" applyAlignment="1"/>
    <xf numFmtId="0" fontId="9" fillId="0" borderId="0" xfId="2" applyFill="1" applyAlignment="1"/>
    <xf numFmtId="0" fontId="9" fillId="0" borderId="0" xfId="2"/>
    <xf numFmtId="0" fontId="3" fillId="0" borderId="0" xfId="2" applyFont="1" applyAlignment="1"/>
    <xf numFmtId="0" fontId="8" fillId="0" borderId="1" xfId="2" applyFont="1" applyBorder="1" applyAlignment="1">
      <alignment horizontal="center" wrapText="1"/>
    </xf>
    <xf numFmtId="0" fontId="3" fillId="0" borderId="0" xfId="2" applyFont="1"/>
    <xf numFmtId="0" fontId="7" fillId="0" borderId="3" xfId="2" applyFont="1" applyBorder="1" applyAlignment="1">
      <alignment horizontal="center"/>
    </xf>
    <xf numFmtId="0" fontId="7" fillId="0" borderId="3" xfId="2" applyFont="1" applyBorder="1" applyAlignment="1">
      <alignment wrapText="1"/>
    </xf>
    <xf numFmtId="0" fontId="7" fillId="0" borderId="1" xfId="2" applyFont="1" applyBorder="1" applyAlignment="1">
      <alignment horizontal="center" textRotation="90"/>
    </xf>
    <xf numFmtId="0" fontId="7" fillId="0" borderId="1" xfId="2" applyFont="1" applyBorder="1" applyAlignment="1">
      <alignment horizontal="center" textRotation="90" wrapText="1"/>
    </xf>
    <xf numFmtId="0" fontId="9" fillId="0" borderId="1" xfId="2" applyBorder="1"/>
    <xf numFmtId="0" fontId="7" fillId="0" borderId="1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6" fillId="6" borderId="5" xfId="2" applyFont="1" applyFill="1" applyBorder="1" applyAlignment="1">
      <alignment horizontal="center"/>
    </xf>
    <xf numFmtId="0" fontId="6" fillId="6" borderId="10" xfId="2" applyFont="1" applyFill="1" applyBorder="1" applyAlignment="1">
      <alignment horizontal="left" wrapText="1"/>
    </xf>
    <xf numFmtId="0" fontId="8" fillId="6" borderId="0" xfId="2" applyFont="1" applyFill="1"/>
    <xf numFmtId="0" fontId="6" fillId="0" borderId="14" xfId="2" applyFont="1" applyBorder="1"/>
    <xf numFmtId="0" fontId="6" fillId="0" borderId="16" xfId="2" applyFont="1" applyBorder="1"/>
    <xf numFmtId="0" fontId="6" fillId="0" borderId="14" xfId="2" applyFont="1" applyBorder="1" applyAlignment="1">
      <alignment horizontal="center"/>
    </xf>
    <xf numFmtId="0" fontId="8" fillId="0" borderId="0" xfId="2" applyFont="1"/>
    <xf numFmtId="0" fontId="7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31" fillId="0" borderId="23" xfId="3" applyFont="1" applyBorder="1" applyAlignment="1">
      <alignment horizontal="center" vertical="center"/>
    </xf>
    <xf numFmtId="0" fontId="31" fillId="0" borderId="22" xfId="3" applyFont="1" applyBorder="1" applyAlignment="1">
      <alignment horizontal="center" vertical="center"/>
    </xf>
    <xf numFmtId="0" fontId="3" fillId="0" borderId="1" xfId="2" applyFont="1" applyBorder="1" applyAlignment="1"/>
    <xf numFmtId="0" fontId="5" fillId="0" borderId="19" xfId="2" applyFont="1" applyBorder="1" applyAlignment="1">
      <alignment horizontal="center"/>
    </xf>
    <xf numFmtId="0" fontId="6" fillId="0" borderId="16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6" fillId="6" borderId="20" xfId="2" applyFont="1" applyFill="1" applyBorder="1" applyAlignment="1">
      <alignment horizontal="center"/>
    </xf>
    <xf numFmtId="0" fontId="6" fillId="6" borderId="13" xfId="2" applyFont="1" applyFill="1" applyBorder="1" applyAlignment="1">
      <alignment wrapText="1"/>
    </xf>
    <xf numFmtId="0" fontId="4" fillId="6" borderId="12" xfId="2" applyFont="1" applyFill="1" applyBorder="1" applyAlignment="1">
      <alignment horizontal="center"/>
    </xf>
    <xf numFmtId="0" fontId="2" fillId="6" borderId="0" xfId="2" applyFont="1" applyFill="1"/>
    <xf numFmtId="0" fontId="7" fillId="0" borderId="7" xfId="2" applyFont="1" applyBorder="1" applyAlignment="1">
      <alignment wrapText="1"/>
    </xf>
    <xf numFmtId="0" fontId="7" fillId="0" borderId="2" xfId="2" applyFont="1" applyFill="1" applyBorder="1" applyAlignment="1"/>
    <xf numFmtId="0" fontId="4" fillId="0" borderId="2" xfId="2" applyFont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7" fillId="0" borderId="4" xfId="2" applyFont="1" applyBorder="1" applyAlignment="1">
      <alignment wrapText="1"/>
    </xf>
    <xf numFmtId="0" fontId="7" fillId="0" borderId="1" xfId="2" applyFont="1" applyFill="1" applyBorder="1" applyAlignment="1"/>
    <xf numFmtId="0" fontId="6" fillId="6" borderId="10" xfId="2" applyFont="1" applyFill="1" applyBorder="1" applyAlignment="1">
      <alignment wrapText="1"/>
    </xf>
    <xf numFmtId="0" fontId="6" fillId="6" borderId="14" xfId="2" applyFont="1" applyFill="1" applyBorder="1" applyAlignment="1">
      <alignment wrapText="1"/>
    </xf>
    <xf numFmtId="0" fontId="4" fillId="6" borderId="14" xfId="2" applyFont="1" applyFill="1" applyBorder="1" applyAlignment="1">
      <alignment horizontal="center"/>
    </xf>
    <xf numFmtId="0" fontId="7" fillId="0" borderId="2" xfId="2" applyFont="1" applyBorder="1" applyAlignment="1">
      <alignment wrapText="1"/>
    </xf>
    <xf numFmtId="0" fontId="5" fillId="0" borderId="2" xfId="2" applyFont="1" applyFill="1" applyBorder="1" applyAlignment="1">
      <alignment horizontal="center"/>
    </xf>
    <xf numFmtId="0" fontId="2" fillId="0" borderId="0" xfId="2" applyFont="1"/>
    <xf numFmtId="0" fontId="7" fillId="0" borderId="1" xfId="2" applyFont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6" fillId="6" borderId="14" xfId="2" applyFont="1" applyFill="1" applyBorder="1" applyAlignment="1">
      <alignment horizontal="center"/>
    </xf>
    <xf numFmtId="0" fontId="9" fillId="0" borderId="1" xfId="2" applyBorder="1" applyAlignment="1"/>
    <xf numFmtId="0" fontId="9" fillId="0" borderId="2" xfId="2" applyBorder="1"/>
    <xf numFmtId="0" fontId="4" fillId="0" borderId="1" xfId="2" applyFont="1" applyFill="1" applyBorder="1" applyAlignment="1">
      <alignment horizontal="center"/>
    </xf>
    <xf numFmtId="0" fontId="6" fillId="7" borderId="24" xfId="2" applyFont="1" applyFill="1" applyBorder="1" applyAlignment="1">
      <alignment horizontal="center"/>
    </xf>
    <xf numFmtId="0" fontId="7" fillId="7" borderId="14" xfId="2" applyFont="1" applyFill="1" applyBorder="1" applyAlignment="1">
      <alignment wrapText="1"/>
    </xf>
    <xf numFmtId="0" fontId="4" fillId="7" borderId="14" xfId="2" applyFont="1" applyFill="1" applyBorder="1" applyAlignment="1">
      <alignment horizontal="center"/>
    </xf>
    <xf numFmtId="0" fontId="2" fillId="7" borderId="0" xfId="2" applyFont="1" applyFill="1"/>
    <xf numFmtId="0" fontId="7" fillId="0" borderId="2" xfId="2" applyFont="1" applyFill="1" applyBorder="1" applyAlignment="1">
      <alignment wrapText="1"/>
    </xf>
    <xf numFmtId="0" fontId="27" fillId="0" borderId="2" xfId="2" applyFont="1" applyFill="1" applyBorder="1" applyAlignment="1">
      <alignment horizontal="center"/>
    </xf>
    <xf numFmtId="0" fontId="27" fillId="0" borderId="2" xfId="2" applyFont="1" applyFill="1" applyBorder="1"/>
    <xf numFmtId="0" fontId="7" fillId="10" borderId="1" xfId="2" applyFont="1" applyFill="1" applyBorder="1" applyAlignment="1">
      <alignment horizontal="center"/>
    </xf>
    <xf numFmtId="0" fontId="7" fillId="10" borderId="4" xfId="2" applyFont="1" applyFill="1" applyBorder="1" applyAlignment="1">
      <alignment wrapText="1"/>
    </xf>
    <xf numFmtId="0" fontId="7" fillId="10" borderId="1" xfId="2" applyFont="1" applyFill="1" applyBorder="1" applyAlignment="1"/>
    <xf numFmtId="0" fontId="4" fillId="10" borderId="1" xfId="2" applyFont="1" applyFill="1" applyBorder="1" applyAlignment="1">
      <alignment horizontal="center"/>
    </xf>
    <xf numFmtId="0" fontId="5" fillId="1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7" fillId="11" borderId="18" xfId="2" applyFont="1" applyFill="1" applyBorder="1" applyAlignment="1">
      <alignment wrapText="1"/>
    </xf>
    <xf numFmtId="0" fontId="9" fillId="11" borderId="3" xfId="2" applyFill="1" applyBorder="1" applyAlignment="1"/>
    <xf numFmtId="0" fontId="5" fillId="0" borderId="8" xfId="2" applyFont="1" applyFill="1" applyBorder="1" applyAlignment="1">
      <alignment horizontal="center"/>
    </xf>
    <xf numFmtId="0" fontId="9" fillId="0" borderId="0" xfId="2" applyFill="1"/>
    <xf numFmtId="0" fontId="4" fillId="12" borderId="14" xfId="2" applyFont="1" applyFill="1" applyBorder="1" applyAlignment="1">
      <alignment horizontal="center"/>
    </xf>
    <xf numFmtId="0" fontId="7" fillId="10" borderId="4" xfId="2" applyFont="1" applyFill="1" applyBorder="1" applyAlignment="1">
      <alignment horizontal="center"/>
    </xf>
    <xf numFmtId="0" fontId="7" fillId="11" borderId="18" xfId="2" applyFont="1" applyFill="1" applyBorder="1" applyAlignment="1">
      <alignment horizontal="center"/>
    </xf>
    <xf numFmtId="0" fontId="7" fillId="11" borderId="3" xfId="2" applyFont="1" applyFill="1" applyBorder="1" applyAlignment="1">
      <alignment wrapText="1"/>
    </xf>
    <xf numFmtId="0" fontId="7" fillId="0" borderId="3" xfId="2" applyFont="1" applyFill="1" applyBorder="1" applyAlignment="1">
      <alignment wrapText="1"/>
    </xf>
    <xf numFmtId="0" fontId="7" fillId="0" borderId="7" xfId="2" applyFont="1" applyBorder="1" applyAlignment="1">
      <alignment horizontal="center"/>
    </xf>
    <xf numFmtId="0" fontId="7" fillId="10" borderId="1" xfId="3" applyFont="1" applyFill="1" applyBorder="1" applyAlignment="1">
      <alignment horizontal="center"/>
    </xf>
    <xf numFmtId="0" fontId="7" fillId="10" borderId="1" xfId="3" applyFont="1" applyFill="1" applyBorder="1" applyAlignment="1">
      <alignment wrapText="1"/>
    </xf>
    <xf numFmtId="0" fontId="7" fillId="10" borderId="1" xfId="2" applyFont="1" applyFill="1" applyBorder="1" applyAlignment="1">
      <alignment wrapText="1"/>
    </xf>
    <xf numFmtId="0" fontId="27" fillId="10" borderId="1" xfId="2" applyFont="1" applyFill="1" applyBorder="1"/>
    <xf numFmtId="0" fontId="5" fillId="13" borderId="9" xfId="3" applyFont="1" applyFill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6" fillId="15" borderId="0" xfId="2" applyFont="1" applyFill="1"/>
    <xf numFmtId="0" fontId="6" fillId="0" borderId="1" xfId="2" applyFont="1" applyBorder="1" applyAlignment="1"/>
    <xf numFmtId="0" fontId="6" fillId="0" borderId="4" xfId="2" applyFont="1" applyBorder="1" applyAlignment="1">
      <alignment wrapText="1"/>
    </xf>
    <xf numFmtId="0" fontId="6" fillId="0" borderId="1" xfId="2" applyFont="1" applyFill="1" applyBorder="1" applyAlignment="1"/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6" fillId="0" borderId="0" xfId="2" applyFont="1"/>
    <xf numFmtId="0" fontId="4" fillId="5" borderId="1" xfId="2" applyFont="1" applyFill="1" applyBorder="1" applyAlignment="1">
      <alignment horizontal="center"/>
    </xf>
    <xf numFmtId="0" fontId="6" fillId="0" borderId="4" xfId="2" applyFont="1" applyBorder="1" applyAlignment="1"/>
    <xf numFmtId="0" fontId="6" fillId="0" borderId="17" xfId="2" applyFont="1" applyBorder="1" applyAlignment="1">
      <alignment wrapText="1"/>
    </xf>
    <xf numFmtId="0" fontId="6" fillId="0" borderId="17" xfId="2" applyFont="1" applyBorder="1" applyAlignment="1"/>
    <xf numFmtId="0" fontId="6" fillId="11" borderId="1" xfId="2" applyFont="1" applyFill="1" applyBorder="1" applyAlignment="1">
      <alignment horizontal="center"/>
    </xf>
    <xf numFmtId="0" fontId="9" fillId="0" borderId="17" xfId="2" applyBorder="1" applyAlignment="1">
      <alignment horizontal="center" wrapText="1"/>
    </xf>
    <xf numFmtId="0" fontId="9" fillId="0" borderId="17" xfId="2" applyBorder="1" applyAlignment="1"/>
    <xf numFmtId="0" fontId="6" fillId="0" borderId="1" xfId="2" applyFont="1" applyBorder="1"/>
    <xf numFmtId="0" fontId="7" fillId="0" borderId="4" xfId="2" applyFont="1" applyBorder="1" applyAlignment="1"/>
    <xf numFmtId="0" fontId="9" fillId="0" borderId="17" xfId="2" applyFont="1" applyBorder="1" applyAlignment="1">
      <alignment wrapText="1"/>
    </xf>
    <xf numFmtId="0" fontId="9" fillId="0" borderId="17" xfId="2" applyFont="1" applyBorder="1" applyAlignment="1"/>
    <xf numFmtId="0" fontId="9" fillId="0" borderId="17" xfId="2" applyBorder="1" applyAlignment="1">
      <alignment wrapText="1"/>
    </xf>
    <xf numFmtId="0" fontId="9" fillId="0" borderId="0" xfId="2" applyAlignment="1">
      <alignment wrapText="1"/>
    </xf>
    <xf numFmtId="0" fontId="9" fillId="4" borderId="0" xfId="2" applyFill="1" applyAlignment="1"/>
    <xf numFmtId="0" fontId="9" fillId="0" borderId="0" xfId="2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7" fillId="0" borderId="0" xfId="2" applyFont="1"/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9" fillId="0" borderId="0" xfId="2" applyFont="1" applyBorder="1"/>
    <xf numFmtId="16" fontId="12" fillId="0" borderId="1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9" fillId="0" borderId="0" xfId="2" applyBorder="1"/>
    <xf numFmtId="0" fontId="22" fillId="0" borderId="1" xfId="2" applyFont="1" applyBorder="1" applyAlignment="1">
      <alignment horizontal="center" vertical="center" wrapText="1"/>
    </xf>
    <xf numFmtId="0" fontId="12" fillId="0" borderId="1" xfId="2" applyNumberFormat="1" applyFont="1" applyBorder="1" applyAlignment="1">
      <alignment horizontal="center" vertical="center" wrapText="1"/>
    </xf>
    <xf numFmtId="0" fontId="26" fillId="0" borderId="1" xfId="3" applyFont="1" applyBorder="1" applyAlignment="1">
      <alignment vertical="center"/>
    </xf>
    <xf numFmtId="0" fontId="26" fillId="0" borderId="1" xfId="2" applyFont="1" applyBorder="1"/>
    <xf numFmtId="0" fontId="26" fillId="0" borderId="1" xfId="2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23" fillId="0" borderId="1" xfId="2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26" fillId="0" borderId="1" xfId="3" applyFont="1" applyBorder="1" applyAlignment="1">
      <alignment horizontal="center" vertical="center"/>
    </xf>
    <xf numFmtId="0" fontId="26" fillId="0" borderId="9" xfId="3" applyFont="1" applyBorder="1" applyAlignment="1">
      <alignment horizontal="center" vertical="center"/>
    </xf>
    <xf numFmtId="0" fontId="23" fillId="0" borderId="1" xfId="3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23" fillId="0" borderId="1" xfId="2" applyNumberFormat="1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24" fillId="0" borderId="1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9" fillId="0" borderId="0" xfId="2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0" xfId="2" applyFont="1"/>
    <xf numFmtId="0" fontId="26" fillId="0" borderId="0" xfId="2" applyFont="1" applyAlignment="1">
      <alignment horizontal="center" vertical="center"/>
    </xf>
    <xf numFmtId="0" fontId="26" fillId="0" borderId="0" xfId="2" applyFont="1"/>
    <xf numFmtId="0" fontId="7" fillId="0" borderId="7" xfId="2" applyFont="1" applyFill="1" applyBorder="1" applyAlignment="1">
      <alignment horizontal="left"/>
    </xf>
    <xf numFmtId="0" fontId="6" fillId="0" borderId="4" xfId="2" applyFont="1" applyFill="1" applyBorder="1" applyAlignment="1">
      <alignment wrapText="1"/>
    </xf>
    <xf numFmtId="0" fontId="6" fillId="0" borderId="2" xfId="2" applyFont="1" applyFill="1" applyBorder="1" applyAlignment="1"/>
    <xf numFmtId="0" fontId="6" fillId="0" borderId="0" xfId="2" applyFont="1" applyFill="1"/>
    <xf numFmtId="0" fontId="5" fillId="0" borderId="19" xfId="2" applyFont="1" applyFill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7" fillId="11" borderId="3" xfId="2" applyFont="1" applyFill="1" applyBorder="1" applyAlignment="1"/>
    <xf numFmtId="0" fontId="4" fillId="11" borderId="3" xfId="2" applyFont="1" applyFill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1" fillId="0" borderId="28" xfId="3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4" fillId="0" borderId="3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3" xfId="2" applyFont="1" applyFill="1" applyBorder="1" applyAlignment="1"/>
    <xf numFmtId="0" fontId="9" fillId="0" borderId="3" xfId="2" applyFill="1" applyBorder="1" applyAlignment="1"/>
    <xf numFmtId="0" fontId="9" fillId="0" borderId="8" xfId="2" applyFill="1" applyBorder="1" applyAlignment="1"/>
    <xf numFmtId="0" fontId="9" fillId="0" borderId="2" xfId="2" applyBorder="1" applyAlignment="1"/>
    <xf numFmtId="0" fontId="6" fillId="7" borderId="5" xfId="2" applyFont="1" applyFill="1" applyBorder="1" applyAlignment="1">
      <alignment horizontal="center"/>
    </xf>
    <xf numFmtId="0" fontId="4" fillId="7" borderId="15" xfId="2" applyFont="1" applyFill="1" applyBorder="1" applyAlignment="1">
      <alignment horizontal="center"/>
    </xf>
    <xf numFmtId="0" fontId="7" fillId="0" borderId="8" xfId="2" applyFont="1" applyFill="1" applyBorder="1" applyAlignment="1"/>
    <xf numFmtId="0" fontId="6" fillId="9" borderId="5" xfId="2" applyFont="1" applyFill="1" applyBorder="1" applyAlignment="1">
      <alignment horizontal="center"/>
    </xf>
    <xf numFmtId="0" fontId="7" fillId="7" borderId="10" xfId="2" applyFont="1" applyFill="1" applyBorder="1" applyAlignment="1">
      <alignment wrapText="1"/>
    </xf>
    <xf numFmtId="0" fontId="4" fillId="12" borderId="15" xfId="2" applyFont="1" applyFill="1" applyBorder="1" applyAlignment="1">
      <alignment horizontal="center"/>
    </xf>
    <xf numFmtId="0" fontId="6" fillId="0" borderId="3" xfId="2" applyFont="1" applyBorder="1" applyAlignment="1"/>
    <xf numFmtId="0" fontId="6" fillId="0" borderId="18" xfId="2" applyFont="1" applyBorder="1" applyAlignment="1">
      <alignment wrapText="1"/>
    </xf>
    <xf numFmtId="0" fontId="6" fillId="0" borderId="3" xfId="2" applyFont="1" applyFill="1" applyBorder="1" applyAlignment="1">
      <alignment wrapText="1"/>
    </xf>
    <xf numFmtId="0" fontId="6" fillId="0" borderId="7" xfId="2" applyFont="1" applyBorder="1" applyAlignment="1"/>
    <xf numFmtId="0" fontId="6" fillId="0" borderId="11" xfId="2" applyFont="1" applyBorder="1" applyAlignment="1">
      <alignment wrapText="1"/>
    </xf>
    <xf numFmtId="0" fontId="6" fillId="0" borderId="11" xfId="2" applyFont="1" applyBorder="1" applyAlignment="1"/>
    <xf numFmtId="0" fontId="6" fillId="8" borderId="30" xfId="2" applyFont="1" applyFill="1" applyBorder="1" applyAlignment="1"/>
    <xf numFmtId="0" fontId="6" fillId="8" borderId="29" xfId="2" applyFont="1" applyFill="1" applyBorder="1" applyAlignment="1">
      <alignment wrapText="1"/>
    </xf>
    <xf numFmtId="0" fontId="6" fillId="8" borderId="29" xfId="2" applyFont="1" applyFill="1" applyBorder="1" applyAlignment="1"/>
    <xf numFmtId="0" fontId="6" fillId="8" borderId="31" xfId="2" applyFont="1" applyFill="1" applyBorder="1" applyAlignment="1"/>
    <xf numFmtId="0" fontId="7" fillId="0" borderId="27" xfId="2" applyFont="1" applyBorder="1" applyAlignment="1">
      <alignment horizontal="center"/>
    </xf>
    <xf numFmtId="0" fontId="6" fillId="0" borderId="7" xfId="2" applyFont="1" applyFill="1" applyBorder="1" applyAlignment="1">
      <alignment wrapText="1"/>
    </xf>
    <xf numFmtId="0" fontId="6" fillId="0" borderId="2" xfId="2" applyFont="1" applyFill="1" applyBorder="1" applyAlignment="1">
      <alignment horizontal="center"/>
    </xf>
    <xf numFmtId="0" fontId="7" fillId="16" borderId="30" xfId="2" applyFont="1" applyFill="1" applyBorder="1" applyAlignment="1">
      <alignment horizontal="center"/>
    </xf>
    <xf numFmtId="0" fontId="7" fillId="16" borderId="29" xfId="2" applyFont="1" applyFill="1" applyBorder="1" applyAlignment="1">
      <alignment horizontal="center" wrapText="1"/>
    </xf>
    <xf numFmtId="0" fontId="7" fillId="16" borderId="14" xfId="2" applyFont="1" applyFill="1" applyBorder="1" applyAlignment="1">
      <alignment horizontal="center"/>
    </xf>
    <xf numFmtId="0" fontId="6" fillId="16" borderId="16" xfId="2" applyFont="1" applyFill="1" applyBorder="1" applyAlignment="1">
      <alignment horizontal="center"/>
    </xf>
    <xf numFmtId="0" fontId="6" fillId="16" borderId="31" xfId="2" applyFont="1" applyFill="1" applyBorder="1" applyAlignment="1">
      <alignment horizontal="center"/>
    </xf>
    <xf numFmtId="0" fontId="3" fillId="16" borderId="1" xfId="2" applyFont="1" applyFill="1" applyBorder="1"/>
    <xf numFmtId="0" fontId="3" fillId="16" borderId="0" xfId="2" applyFont="1" applyFill="1"/>
    <xf numFmtId="0" fontId="3" fillId="16" borderId="4" xfId="2" applyFont="1" applyFill="1" applyBorder="1"/>
    <xf numFmtId="0" fontId="9" fillId="16" borderId="0" xfId="2" applyFill="1"/>
    <xf numFmtId="0" fontId="8" fillId="16" borderId="1" xfId="2" applyFont="1" applyFill="1" applyBorder="1"/>
    <xf numFmtId="0" fontId="3" fillId="16" borderId="1" xfId="0" applyFont="1" applyFill="1" applyBorder="1"/>
    <xf numFmtId="0" fontId="8" fillId="16" borderId="14" xfId="2" applyFont="1" applyFill="1" applyBorder="1"/>
    <xf numFmtId="0" fontId="2" fillId="16" borderId="0" xfId="2" applyFont="1" applyFill="1"/>
    <xf numFmtId="0" fontId="6" fillId="16" borderId="0" xfId="2" applyFont="1" applyFill="1"/>
    <xf numFmtId="0" fontId="3" fillId="16" borderId="3" xfId="2" applyFont="1" applyFill="1" applyBorder="1"/>
    <xf numFmtId="0" fontId="8" fillId="16" borderId="3" xfId="2" applyFont="1" applyFill="1" applyBorder="1"/>
    <xf numFmtId="0" fontId="3" fillId="16" borderId="2" xfId="2" applyFont="1" applyFill="1" applyBorder="1"/>
    <xf numFmtId="0" fontId="8" fillId="16" borderId="2" xfId="2" applyFont="1" applyFill="1" applyBorder="1"/>
    <xf numFmtId="0" fontId="12" fillId="0" borderId="3" xfId="2" applyNumberFormat="1" applyFont="1" applyBorder="1" applyAlignment="1">
      <alignment horizontal="center" vertical="center" wrapText="1"/>
    </xf>
    <xf numFmtId="0" fontId="23" fillId="0" borderId="1" xfId="2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Fill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49" fontId="7" fillId="0" borderId="2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31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/>
    <xf numFmtId="0" fontId="4" fillId="0" borderId="8" xfId="2" applyFont="1" applyFill="1" applyBorder="1" applyAlignment="1">
      <alignment horizontal="center"/>
    </xf>
    <xf numFmtId="0" fontId="7" fillId="11" borderId="1" xfId="2" applyFont="1" applyFill="1" applyBorder="1" applyAlignment="1"/>
    <xf numFmtId="0" fontId="5" fillId="11" borderId="1" xfId="2" applyFont="1" applyFill="1" applyBorder="1" applyAlignment="1">
      <alignment horizontal="center"/>
    </xf>
    <xf numFmtId="0" fontId="12" fillId="0" borderId="0" xfId="1"/>
    <xf numFmtId="0" fontId="31" fillId="17" borderId="32" xfId="0" applyFont="1" applyFill="1" applyBorder="1" applyAlignment="1" applyProtection="1">
      <alignment horizontal="center" vertical="center"/>
      <protection locked="0"/>
    </xf>
    <xf numFmtId="0" fontId="31" fillId="17" borderId="24" xfId="0" applyFont="1" applyFill="1" applyBorder="1" applyAlignment="1" applyProtection="1">
      <alignment horizontal="center" vertical="center"/>
      <protection locked="0"/>
    </xf>
    <xf numFmtId="0" fontId="31" fillId="17" borderId="2" xfId="0" applyFont="1" applyFill="1" applyBorder="1" applyAlignment="1" applyProtection="1">
      <alignment horizontal="left" vertical="center"/>
      <protection locked="0"/>
    </xf>
    <xf numFmtId="0" fontId="31" fillId="17" borderId="8" xfId="0" applyFont="1" applyFill="1" applyBorder="1" applyAlignment="1" applyProtection="1">
      <alignment horizontal="left" vertical="center"/>
      <protection locked="0"/>
    </xf>
    <xf numFmtId="0" fontId="31" fillId="17" borderId="6" xfId="0" applyFont="1" applyFill="1" applyBorder="1" applyAlignment="1" applyProtection="1">
      <alignment horizontal="center" vertical="center"/>
      <protection locked="0"/>
    </xf>
    <xf numFmtId="0" fontId="31" fillId="17" borderId="19" xfId="0" applyFont="1" applyFill="1" applyBorder="1" applyAlignment="1" applyProtection="1">
      <alignment horizontal="center" vertical="center"/>
      <protection locked="0"/>
    </xf>
    <xf numFmtId="0" fontId="31" fillId="17" borderId="0" xfId="0" applyFont="1" applyFill="1" applyAlignment="1" applyProtection="1">
      <alignment horizontal="center" vertical="center"/>
      <protection locked="0"/>
    </xf>
    <xf numFmtId="0" fontId="31" fillId="17" borderId="1" xfId="0" applyFont="1" applyFill="1" applyBorder="1" applyAlignment="1" applyProtection="1">
      <alignment horizontal="center" vertical="center"/>
      <protection locked="0"/>
    </xf>
    <xf numFmtId="0" fontId="6" fillId="6" borderId="1" xfId="2" applyFont="1" applyFill="1" applyBorder="1" applyAlignment="1">
      <alignment wrapText="1"/>
    </xf>
    <xf numFmtId="0" fontId="31" fillId="17" borderId="2" xfId="0" applyFont="1" applyFill="1" applyBorder="1" applyAlignment="1" applyProtection="1">
      <alignment horizontal="center" vertical="center"/>
      <protection locked="0"/>
    </xf>
    <xf numFmtId="0" fontId="6" fillId="0" borderId="5" xfId="2" applyFont="1" applyBorder="1" applyAlignment="1">
      <alignment horizontal="center"/>
    </xf>
    <xf numFmtId="0" fontId="6" fillId="0" borderId="29" xfId="2" applyFont="1" applyBorder="1" applyAlignment="1">
      <alignment wrapText="1"/>
    </xf>
    <xf numFmtId="0" fontId="8" fillId="16" borderId="15" xfId="2" applyFont="1" applyFill="1" applyBorder="1"/>
    <xf numFmtId="0" fontId="7" fillId="0" borderId="3" xfId="2" applyFont="1" applyBorder="1" applyAlignment="1">
      <alignment horizontal="center" wrapText="1"/>
    </xf>
    <xf numFmtId="0" fontId="3" fillId="16" borderId="3" xfId="2" applyFont="1" applyFill="1" applyBorder="1" applyAlignment="1">
      <alignment horizontal="center"/>
    </xf>
    <xf numFmtId="0" fontId="3" fillId="16" borderId="18" xfId="2" applyFont="1" applyFill="1" applyBorder="1" applyAlignment="1">
      <alignment horizontal="center"/>
    </xf>
    <xf numFmtId="0" fontId="6" fillId="16" borderId="14" xfId="2" applyFont="1" applyFill="1" applyBorder="1" applyAlignment="1">
      <alignment horizontal="center"/>
    </xf>
    <xf numFmtId="0" fontId="6" fillId="16" borderId="15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31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31" fillId="0" borderId="1" xfId="0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7" borderId="33" xfId="2" applyFont="1" applyFill="1" applyBorder="1" applyAlignment="1">
      <alignment wrapText="1"/>
    </xf>
    <xf numFmtId="0" fontId="7" fillId="9" borderId="33" xfId="0" applyFont="1" applyFill="1" applyBorder="1" applyAlignment="1">
      <alignment wrapText="1"/>
    </xf>
    <xf numFmtId="0" fontId="7" fillId="0" borderId="33" xfId="0" applyFont="1" applyFill="1" applyBorder="1" applyAlignment="1">
      <alignment wrapText="1"/>
    </xf>
    <xf numFmtId="0" fontId="7" fillId="0" borderId="8" xfId="2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3" fillId="16" borderId="9" xfId="2" applyFont="1" applyFill="1" applyBorder="1"/>
    <xf numFmtId="0" fontId="7" fillId="0" borderId="6" xfId="0" applyFont="1" applyBorder="1" applyAlignment="1">
      <alignment horizontal="center"/>
    </xf>
    <xf numFmtId="0" fontId="31" fillId="18" borderId="5" xfId="0" applyFont="1" applyFill="1" applyBorder="1" applyAlignment="1" applyProtection="1">
      <alignment horizontal="center" vertical="center"/>
      <protection locked="0"/>
    </xf>
    <xf numFmtId="0" fontId="7" fillId="6" borderId="14" xfId="0" applyFont="1" applyFill="1" applyBorder="1" applyAlignment="1">
      <alignment vertical="center"/>
    </xf>
    <xf numFmtId="0" fontId="7" fillId="6" borderId="16" xfId="0" applyFont="1" applyFill="1" applyBorder="1" applyAlignment="1">
      <alignment vertical="center"/>
    </xf>
    <xf numFmtId="0" fontId="5" fillId="6" borderId="16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31" fillId="18" borderId="29" xfId="0" applyFont="1" applyFill="1" applyBorder="1" applyAlignment="1" applyProtection="1">
      <alignment horizontal="left" vertical="center" wrapText="1"/>
      <protection locked="0"/>
    </xf>
    <xf numFmtId="0" fontId="7" fillId="0" borderId="0" xfId="2" applyFont="1" applyAlignment="1">
      <alignment wrapText="1"/>
    </xf>
    <xf numFmtId="16" fontId="37" fillId="0" borderId="1" xfId="2" applyNumberFormat="1" applyFont="1" applyFill="1" applyBorder="1" applyAlignment="1"/>
    <xf numFmtId="0" fontId="37" fillId="0" borderId="1" xfId="2" applyFont="1" applyFill="1" applyBorder="1" applyAlignment="1"/>
    <xf numFmtId="0" fontId="6" fillId="6" borderId="34" xfId="2" applyFont="1" applyFill="1" applyBorder="1" applyAlignment="1">
      <alignment horizontal="center"/>
    </xf>
    <xf numFmtId="0" fontId="6" fillId="6" borderId="13" xfId="2" applyFont="1" applyFill="1" applyBorder="1" applyAlignment="1"/>
    <xf numFmtId="0" fontId="4" fillId="6" borderId="13" xfId="2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6" fillId="19" borderId="1" xfId="2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11" borderId="1" xfId="2" applyFont="1" applyFill="1" applyBorder="1" applyAlignment="1">
      <alignment horizontal="center"/>
    </xf>
    <xf numFmtId="0" fontId="7" fillId="11" borderId="1" xfId="2" applyFont="1" applyFill="1" applyBorder="1" applyAlignment="1">
      <alignment wrapText="1"/>
    </xf>
    <xf numFmtId="0" fontId="4" fillId="11" borderId="1" xfId="2" applyFont="1" applyFill="1" applyBorder="1" applyAlignment="1">
      <alignment horizontal="center"/>
    </xf>
    <xf numFmtId="0" fontId="5" fillId="14" borderId="1" xfId="3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5" fillId="0" borderId="19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7" fillId="10" borderId="2" xfId="2" applyFont="1" applyFill="1" applyBorder="1" applyAlignment="1">
      <alignment wrapText="1"/>
    </xf>
    <xf numFmtId="0" fontId="5" fillId="10" borderId="2" xfId="2" applyFont="1" applyFill="1" applyBorder="1" applyAlignment="1">
      <alignment horizontal="center"/>
    </xf>
    <xf numFmtId="0" fontId="7" fillId="11" borderId="4" xfId="2" applyFont="1" applyFill="1" applyBorder="1" applyAlignment="1">
      <alignment horizontal="center"/>
    </xf>
    <xf numFmtId="0" fontId="7" fillId="11" borderId="4" xfId="2" applyFont="1" applyFill="1" applyBorder="1" applyAlignment="1">
      <alignment wrapText="1"/>
    </xf>
    <xf numFmtId="0" fontId="5" fillId="11" borderId="2" xfId="2" applyFont="1" applyFill="1" applyBorder="1" applyAlignment="1">
      <alignment horizontal="center"/>
    </xf>
    <xf numFmtId="0" fontId="9" fillId="3" borderId="1" xfId="2" applyFill="1" applyBorder="1" applyAlignment="1"/>
    <xf numFmtId="0" fontId="7" fillId="9" borderId="14" xfId="0" applyFont="1" applyFill="1" applyBorder="1" applyAlignment="1">
      <alignment wrapText="1"/>
    </xf>
    <xf numFmtId="0" fontId="7" fillId="0" borderId="8" xfId="2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 vertical="center"/>
    </xf>
    <xf numFmtId="0" fontId="38" fillId="0" borderId="1" xfId="2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9" xfId="0" applyFont="1" applyBorder="1" applyAlignment="1">
      <alignment horizontal="center" vertical="top" wrapText="1"/>
    </xf>
    <xf numFmtId="0" fontId="7" fillId="0" borderId="2" xfId="0" applyFont="1" applyBorder="1"/>
    <xf numFmtId="0" fontId="7" fillId="0" borderId="6" xfId="0" applyFont="1" applyBorder="1" applyAlignment="1">
      <alignment horizontal="center" vertical="top" wrapText="1"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9" fillId="20" borderId="0" xfId="2" applyFill="1" applyAlignment="1"/>
    <xf numFmtId="0" fontId="7" fillId="20" borderId="3" xfId="2" applyFont="1" applyFill="1" applyBorder="1" applyAlignment="1">
      <alignment wrapText="1"/>
    </xf>
    <xf numFmtId="0" fontId="9" fillId="20" borderId="1" xfId="2" applyFill="1" applyBorder="1"/>
    <xf numFmtId="0" fontId="7" fillId="20" borderId="3" xfId="2" applyFont="1" applyFill="1" applyBorder="1" applyAlignment="1">
      <alignment horizontal="center"/>
    </xf>
    <xf numFmtId="0" fontId="6" fillId="20" borderId="14" xfId="2" applyFont="1" applyFill="1" applyBorder="1" applyAlignment="1">
      <alignment horizontal="center"/>
    </xf>
    <xf numFmtId="0" fontId="7" fillId="20" borderId="2" xfId="2" applyFont="1" applyFill="1" applyBorder="1" applyAlignment="1">
      <alignment horizontal="center"/>
    </xf>
    <xf numFmtId="0" fontId="7" fillId="20" borderId="1" xfId="2" applyFont="1" applyFill="1" applyBorder="1" applyAlignment="1">
      <alignment horizontal="center"/>
    </xf>
    <xf numFmtId="0" fontId="3" fillId="20" borderId="1" xfId="2" applyFont="1" applyFill="1" applyBorder="1" applyAlignment="1"/>
    <xf numFmtId="0" fontId="7" fillId="20" borderId="8" xfId="2" applyFont="1" applyFill="1" applyBorder="1" applyAlignment="1">
      <alignment horizontal="center"/>
    </xf>
    <xf numFmtId="0" fontId="4" fillId="20" borderId="14" xfId="2" applyFont="1" applyFill="1" applyBorder="1" applyAlignment="1">
      <alignment horizontal="center"/>
    </xf>
    <xf numFmtId="0" fontId="7" fillId="20" borderId="26" xfId="0" applyFont="1" applyFill="1" applyBorder="1" applyAlignment="1">
      <alignment horizontal="center"/>
    </xf>
    <xf numFmtId="0" fontId="7" fillId="20" borderId="6" xfId="0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/>
    </xf>
    <xf numFmtId="0" fontId="7" fillId="20" borderId="9" xfId="0" applyFont="1" applyFill="1" applyBorder="1" applyAlignment="1">
      <alignment horizontal="center"/>
    </xf>
    <xf numFmtId="0" fontId="5" fillId="20" borderId="2" xfId="2" applyFont="1" applyFill="1" applyBorder="1" applyAlignment="1">
      <alignment horizontal="center"/>
    </xf>
    <xf numFmtId="0" fontId="5" fillId="20" borderId="6" xfId="2" applyFont="1" applyFill="1" applyBorder="1" applyAlignment="1">
      <alignment horizontal="center"/>
    </xf>
    <xf numFmtId="0" fontId="5" fillId="20" borderId="9" xfId="2" applyFont="1" applyFill="1" applyBorder="1" applyAlignment="1">
      <alignment horizontal="center"/>
    </xf>
    <xf numFmtId="0" fontId="5" fillId="20" borderId="2" xfId="2" applyFont="1" applyFill="1" applyBorder="1" applyAlignment="1"/>
    <xf numFmtId="0" fontId="9" fillId="20" borderId="2" xfId="2" applyFill="1" applyBorder="1"/>
    <xf numFmtId="0" fontId="9" fillId="20" borderId="1" xfId="2" applyFill="1" applyBorder="1" applyAlignment="1"/>
    <xf numFmtId="0" fontId="5" fillId="20" borderId="1" xfId="2" applyFont="1" applyFill="1" applyBorder="1" applyAlignment="1">
      <alignment horizontal="center"/>
    </xf>
    <xf numFmtId="0" fontId="9" fillId="20" borderId="6" xfId="2" applyFill="1" applyBorder="1"/>
    <xf numFmtId="0" fontId="9" fillId="20" borderId="0" xfId="2" applyFill="1" applyAlignment="1">
      <alignment horizontal="center"/>
    </xf>
    <xf numFmtId="0" fontId="9" fillId="20" borderId="3" xfId="2" applyFill="1" applyBorder="1" applyAlignment="1"/>
    <xf numFmtId="0" fontId="5" fillId="20" borderId="8" xfId="2" applyFont="1" applyFill="1" applyBorder="1" applyAlignment="1">
      <alignment horizontal="center"/>
    </xf>
    <xf numFmtId="0" fontId="9" fillId="20" borderId="2" xfId="2" applyFill="1" applyBorder="1" applyAlignment="1"/>
    <xf numFmtId="0" fontId="5" fillId="20" borderId="8" xfId="3" applyFont="1" applyFill="1" applyBorder="1" applyAlignment="1">
      <alignment horizontal="center"/>
    </xf>
    <xf numFmtId="0" fontId="5" fillId="20" borderId="19" xfId="3" applyFont="1" applyFill="1" applyBorder="1" applyAlignment="1">
      <alignment horizontal="center"/>
    </xf>
    <xf numFmtId="0" fontId="5" fillId="20" borderId="19" xfId="2" applyFont="1" applyFill="1" applyBorder="1" applyAlignment="1">
      <alignment horizontal="center"/>
    </xf>
    <xf numFmtId="0" fontId="6" fillId="20" borderId="16" xfId="2" applyFont="1" applyFill="1" applyBorder="1" applyAlignment="1">
      <alignment horizontal="center"/>
    </xf>
    <xf numFmtId="0" fontId="6" fillId="20" borderId="2" xfId="2" applyFont="1" applyFill="1" applyBorder="1" applyAlignment="1">
      <alignment horizontal="center"/>
    </xf>
    <xf numFmtId="0" fontId="6" fillId="20" borderId="1" xfId="2" applyFont="1" applyFill="1" applyBorder="1" applyAlignment="1">
      <alignment horizontal="center"/>
    </xf>
    <xf numFmtId="0" fontId="6" fillId="20" borderId="1" xfId="2" applyFont="1" applyFill="1" applyBorder="1"/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6" fillId="0" borderId="8" xfId="2" applyFont="1" applyFill="1" applyBorder="1" applyAlignment="1">
      <alignment wrapText="1"/>
    </xf>
    <xf numFmtId="0" fontId="6" fillId="0" borderId="8" xfId="2" applyFont="1" applyFill="1" applyBorder="1" applyAlignment="1">
      <alignment vertical="center" wrapText="1"/>
    </xf>
    <xf numFmtId="0" fontId="4" fillId="0" borderId="8" xfId="2" applyFont="1" applyBorder="1" applyAlignment="1">
      <alignment horizontal="center"/>
    </xf>
    <xf numFmtId="0" fontId="7" fillId="0" borderId="33" xfId="2" applyFont="1" applyBorder="1" applyAlignment="1">
      <alignment horizontal="center"/>
    </xf>
    <xf numFmtId="0" fontId="31" fillId="0" borderId="35" xfId="0" applyFont="1" applyBorder="1" applyAlignment="1">
      <alignment horizontal="left" vertical="center" wrapText="1"/>
    </xf>
    <xf numFmtId="0" fontId="6" fillId="0" borderId="33" xfId="2" applyFont="1" applyFill="1" applyBorder="1" applyAlignment="1">
      <alignment wrapText="1"/>
    </xf>
    <xf numFmtId="0" fontId="7" fillId="0" borderId="33" xfId="2" applyFont="1" applyFill="1" applyBorder="1" applyAlignment="1">
      <alignment wrapText="1"/>
    </xf>
    <xf numFmtId="0" fontId="6" fillId="0" borderId="33" xfId="2" applyFont="1" applyFill="1" applyBorder="1" applyAlignment="1">
      <alignment vertical="center" wrapText="1"/>
    </xf>
    <xf numFmtId="0" fontId="5" fillId="0" borderId="33" xfId="2" applyFont="1" applyBorder="1" applyAlignment="1">
      <alignment horizontal="center"/>
    </xf>
    <xf numFmtId="0" fontId="5" fillId="13" borderId="1" xfId="3" applyFont="1" applyFill="1" applyBorder="1" applyAlignment="1">
      <alignment horizontal="center"/>
    </xf>
    <xf numFmtId="0" fontId="7" fillId="6" borderId="14" xfId="2" applyFont="1" applyFill="1" applyBorder="1" applyAlignment="1">
      <alignment horizontal="center"/>
    </xf>
    <xf numFmtId="0" fontId="7" fillId="6" borderId="3" xfId="2" applyFont="1" applyFill="1" applyBorder="1" applyAlignment="1">
      <alignment horizontal="center"/>
    </xf>
    <xf numFmtId="0" fontId="5" fillId="6" borderId="2" xfId="2" applyFont="1" applyFill="1" applyBorder="1" applyAlignment="1">
      <alignment horizontal="center"/>
    </xf>
    <xf numFmtId="0" fontId="5" fillId="6" borderId="1" xfId="2" applyFont="1" applyFill="1" applyBorder="1" applyAlignment="1">
      <alignment horizontal="center"/>
    </xf>
    <xf numFmtId="0" fontId="5" fillId="6" borderId="8" xfId="2" applyFont="1" applyFill="1" applyBorder="1" applyAlignment="1">
      <alignment horizontal="center"/>
    </xf>
    <xf numFmtId="0" fontId="5" fillId="6" borderId="6" xfId="2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4" fillId="6" borderId="8" xfId="2" applyFont="1" applyFill="1" applyBorder="1" applyAlignment="1">
      <alignment horizontal="center"/>
    </xf>
    <xf numFmtId="0" fontId="5" fillId="6" borderId="19" xfId="2" applyFont="1" applyFill="1" applyBorder="1" applyAlignment="1">
      <alignment horizontal="center"/>
    </xf>
    <xf numFmtId="0" fontId="6" fillId="6" borderId="2" xfId="2" applyFont="1" applyFill="1" applyBorder="1" applyAlignment="1">
      <alignment horizontal="center"/>
    </xf>
    <xf numFmtId="0" fontId="6" fillId="6" borderId="1" xfId="2" applyFont="1" applyFill="1" applyBorder="1" applyAlignment="1">
      <alignment horizontal="center"/>
    </xf>
    <xf numFmtId="0" fontId="9" fillId="6" borderId="0" xfId="2" applyFill="1" applyAlignment="1"/>
    <xf numFmtId="0" fontId="7" fillId="20" borderId="26" xfId="2" applyFont="1" applyFill="1" applyBorder="1" applyAlignment="1">
      <alignment horizontal="center"/>
    </xf>
    <xf numFmtId="0" fontId="7" fillId="0" borderId="26" xfId="2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31" fillId="0" borderId="2" xfId="0" applyFont="1" applyBorder="1" applyAlignment="1" applyProtection="1">
      <alignment horizontal="left" vertical="center" wrapText="1"/>
      <protection locked="0"/>
    </xf>
    <xf numFmtId="0" fontId="31" fillId="17" borderId="6" xfId="0" applyFont="1" applyFill="1" applyBorder="1" applyAlignment="1" applyProtection="1">
      <alignment horizontal="left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6" borderId="8" xfId="0" applyFont="1" applyFill="1" applyBorder="1" applyAlignment="1">
      <alignment horizontal="center"/>
    </xf>
    <xf numFmtId="0" fontId="3" fillId="0" borderId="1" xfId="2" applyFont="1" applyBorder="1"/>
    <xf numFmtId="0" fontId="5" fillId="0" borderId="1" xfId="0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31" fillId="17" borderId="3" xfId="0" applyFont="1" applyFill="1" applyBorder="1" applyAlignment="1" applyProtection="1">
      <alignment horizontal="center" vertical="center"/>
      <protection locked="0"/>
    </xf>
    <xf numFmtId="0" fontId="5" fillId="6" borderId="3" xfId="2" applyFont="1" applyFill="1" applyBorder="1" applyAlignment="1">
      <alignment horizontal="center"/>
    </xf>
    <xf numFmtId="0" fontId="31" fillId="0" borderId="36" xfId="3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31" fillId="17" borderId="1" xfId="0" applyFont="1" applyFill="1" applyBorder="1" applyAlignment="1" applyProtection="1">
      <alignment horizontal="left" vertical="center"/>
      <protection locked="0"/>
    </xf>
    <xf numFmtId="0" fontId="31" fillId="0" borderId="1" xfId="3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7" fillId="0" borderId="37" xfId="0" applyFont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0" fontId="0" fillId="0" borderId="39" xfId="0" applyBorder="1" applyAlignment="1">
      <alignment vertical="top" wrapText="1"/>
    </xf>
    <xf numFmtId="0" fontId="27" fillId="0" borderId="40" xfId="0" applyFont="1" applyBorder="1" applyAlignment="1">
      <alignment vertical="center" wrapText="1"/>
    </xf>
    <xf numFmtId="0" fontId="27" fillId="0" borderId="41" xfId="0" applyFont="1" applyBorder="1" applyAlignment="1">
      <alignment vertical="center" wrapText="1"/>
    </xf>
    <xf numFmtId="0" fontId="0" fillId="0" borderId="42" xfId="0" applyBorder="1" applyAlignment="1">
      <alignment vertical="top" wrapText="1"/>
    </xf>
    <xf numFmtId="0" fontId="27" fillId="0" borderId="42" xfId="0" applyFont="1" applyBorder="1" applyAlignment="1">
      <alignment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21" borderId="42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top" wrapText="1"/>
    </xf>
    <xf numFmtId="0" fontId="27" fillId="0" borderId="39" xfId="0" applyFont="1" applyBorder="1" applyAlignment="1">
      <alignment vertical="center" wrapText="1"/>
    </xf>
    <xf numFmtId="0" fontId="27" fillId="21" borderId="42" xfId="0" applyFont="1" applyFill="1" applyBorder="1" applyAlignment="1">
      <alignment vertical="center" wrapText="1"/>
    </xf>
    <xf numFmtId="0" fontId="5" fillId="21" borderId="4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22" borderId="42" xfId="0" applyFont="1" applyFill="1" applyBorder="1" applyAlignment="1">
      <alignment horizontal="center" vertical="center" wrapText="1"/>
    </xf>
    <xf numFmtId="0" fontId="27" fillId="22" borderId="42" xfId="0" applyFont="1" applyFill="1" applyBorder="1" applyAlignment="1">
      <alignment vertical="center" wrapText="1"/>
    </xf>
    <xf numFmtId="0" fontId="5" fillId="22" borderId="42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1" applyFont="1"/>
    <xf numFmtId="0" fontId="40" fillId="0" borderId="0" xfId="1" applyFont="1" applyAlignment="1">
      <alignment horizontal="right"/>
    </xf>
    <xf numFmtId="0" fontId="40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43" fillId="0" borderId="0" xfId="1" applyFont="1" applyAlignment="1">
      <alignment horizontal="center"/>
    </xf>
    <xf numFmtId="0" fontId="44" fillId="0" borderId="0" xfId="1" applyFont="1" applyAlignment="1">
      <alignment horizontal="center"/>
    </xf>
    <xf numFmtId="0" fontId="42" fillId="0" borderId="0" xfId="1" applyFont="1" applyAlignment="1">
      <alignment horizontal="center" vertical="center"/>
    </xf>
    <xf numFmtId="0" fontId="41" fillId="0" borderId="0" xfId="0" applyFont="1" applyAlignment="1">
      <alignment horizontal="justify"/>
    </xf>
    <xf numFmtId="0" fontId="45" fillId="0" borderId="0" xfId="0" applyFont="1" applyAlignment="1">
      <alignment horizontal="center"/>
    </xf>
    <xf numFmtId="0" fontId="10" fillId="0" borderId="3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0" fillId="0" borderId="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3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0" fontId="10" fillId="0" borderId="4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23" fillId="0" borderId="1" xfId="2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/>
    </xf>
    <xf numFmtId="0" fontId="26" fillId="0" borderId="3" xfId="2" applyFont="1" applyBorder="1" applyAlignment="1">
      <alignment horizontal="center" vertical="center"/>
    </xf>
    <xf numFmtId="0" fontId="26" fillId="0" borderId="2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38" fillId="0" borderId="1" xfId="2" applyFont="1" applyBorder="1" applyAlignment="1">
      <alignment horizontal="center" vertical="center"/>
    </xf>
    <xf numFmtId="0" fontId="26" fillId="0" borderId="3" xfId="3" applyFont="1" applyBorder="1" applyAlignment="1">
      <alignment horizontal="center" vertical="center"/>
    </xf>
    <xf numFmtId="0" fontId="26" fillId="0" borderId="2" xfId="3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 textRotation="180"/>
    </xf>
    <xf numFmtId="14" fontId="29" fillId="0" borderId="0" xfId="2" applyNumberFormat="1" applyFont="1" applyAlignment="1">
      <alignment horizontal="center" vertical="center"/>
    </xf>
    <xf numFmtId="0" fontId="7" fillId="0" borderId="1" xfId="2" applyFont="1" applyBorder="1" applyAlignment="1">
      <alignment horizontal="center" textRotation="90" wrapText="1"/>
    </xf>
    <xf numFmtId="0" fontId="7" fillId="0" borderId="1" xfId="2" applyFont="1" applyBorder="1" applyAlignment="1">
      <alignment horizontal="center" wrapText="1"/>
    </xf>
    <xf numFmtId="0" fontId="9" fillId="4" borderId="25" xfId="2" applyFill="1" applyBorder="1" applyAlignment="1"/>
    <xf numFmtId="0" fontId="6" fillId="5" borderId="4" xfId="2" applyFont="1" applyFill="1" applyBorder="1" applyAlignment="1">
      <alignment horizontal="center"/>
    </xf>
    <xf numFmtId="0" fontId="6" fillId="5" borderId="17" xfId="2" applyFont="1" applyFill="1" applyBorder="1" applyAlignment="1">
      <alignment horizontal="center"/>
    </xf>
    <xf numFmtId="0" fontId="6" fillId="5" borderId="9" xfId="2" applyFont="1" applyFill="1" applyBorder="1" applyAlignment="1">
      <alignment horizontal="center"/>
    </xf>
    <xf numFmtId="0" fontId="6" fillId="0" borderId="26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textRotation="90" wrapText="1"/>
    </xf>
    <xf numFmtId="0" fontId="2" fillId="0" borderId="11" xfId="2" applyFont="1" applyBorder="1" applyAlignment="1">
      <alignment horizontal="center" wrapText="1"/>
    </xf>
    <xf numFmtId="0" fontId="6" fillId="0" borderId="1" xfId="2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center"/>
    </xf>
    <xf numFmtId="0" fontId="3" fillId="0" borderId="9" xfId="2" applyFont="1" applyFill="1" applyBorder="1" applyAlignment="1">
      <alignment horizontal="center"/>
    </xf>
    <xf numFmtId="0" fontId="3" fillId="20" borderId="4" xfId="2" applyFont="1" applyFill="1" applyBorder="1" applyAlignment="1">
      <alignment horizontal="center"/>
    </xf>
    <xf numFmtId="0" fontId="3" fillId="20" borderId="9" xfId="2" applyFont="1" applyFill="1" applyBorder="1" applyAlignment="1">
      <alignment horizontal="center"/>
    </xf>
    <xf numFmtId="0" fontId="8" fillId="0" borderId="18" xfId="2" applyFont="1" applyBorder="1" applyAlignment="1">
      <alignment horizontal="center" textRotation="90" wrapText="1"/>
    </xf>
    <xf numFmtId="0" fontId="8" fillId="0" borderId="27" xfId="2" applyFont="1" applyBorder="1" applyAlignment="1">
      <alignment horizontal="center" textRotation="90" wrapText="1"/>
    </xf>
    <xf numFmtId="0" fontId="8" fillId="0" borderId="7" xfId="2" applyFont="1" applyBorder="1" applyAlignment="1">
      <alignment horizontal="center" textRotation="90" wrapText="1"/>
    </xf>
    <xf numFmtId="0" fontId="6" fillId="0" borderId="4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textRotation="90"/>
    </xf>
    <xf numFmtId="0" fontId="7" fillId="0" borderId="2" xfId="2" applyFont="1" applyBorder="1" applyAlignment="1">
      <alignment horizontal="center" textRotation="90"/>
    </xf>
    <xf numFmtId="0" fontId="7" fillId="6" borderId="18" xfId="2" applyFont="1" applyFill="1" applyBorder="1" applyAlignment="1">
      <alignment horizontal="center" textRotation="90"/>
    </xf>
    <xf numFmtId="0" fontId="7" fillId="6" borderId="27" xfId="2" applyFont="1" applyFill="1" applyBorder="1" applyAlignment="1">
      <alignment horizontal="center" textRotation="90"/>
    </xf>
    <xf numFmtId="0" fontId="7" fillId="6" borderId="7" xfId="2" applyFont="1" applyFill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7" fillId="0" borderId="37" xfId="0" applyFont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0" fontId="27" fillId="0" borderId="43" xfId="0" applyFont="1" applyBorder="1" applyAlignment="1">
      <alignment vertical="center" wrapText="1"/>
    </xf>
    <xf numFmtId="0" fontId="27" fillId="22" borderId="30" xfId="0" applyFont="1" applyFill="1" applyBorder="1" applyAlignment="1">
      <alignment vertical="center" wrapText="1"/>
    </xf>
    <xf numFmtId="0" fontId="27" fillId="22" borderId="44" xfId="0" applyFont="1" applyFill="1" applyBorder="1" applyAlignment="1">
      <alignment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39" xfId="0" applyFont="1" applyBorder="1" applyAlignment="1">
      <alignment vertical="center" wrapText="1"/>
    </xf>
    <xf numFmtId="0" fontId="27" fillId="21" borderId="30" xfId="0" applyFont="1" applyFill="1" applyBorder="1" applyAlignment="1">
      <alignment vertical="center" wrapText="1"/>
    </xf>
    <xf numFmtId="0" fontId="27" fillId="21" borderId="31" xfId="0" applyFont="1" applyFill="1" applyBorder="1" applyAlignment="1">
      <alignment vertical="center" wrapText="1"/>
    </xf>
    <xf numFmtId="0" fontId="27" fillId="0" borderId="3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  <colors>
    <mruColors>
      <color rgb="FFCCFFCC"/>
      <color rgb="FFFFFF99"/>
      <color rgb="FFBEEEF8"/>
      <color rgb="FFFFFF66"/>
      <color rgb="FF66FF66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439834</xdr:colOff>
      <xdr:row>77</xdr:row>
      <xdr:rowOff>77430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933334" cy="155714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2790190</xdr:colOff>
      <xdr:row>32</xdr:row>
      <xdr:rowOff>136525</xdr:rowOff>
    </xdr:from>
    <xdr:to>
      <xdr:col>8</xdr:col>
      <xdr:colOff>358140</xdr:colOff>
      <xdr:row>32</xdr:row>
      <xdr:rowOff>136525</xdr:rowOff>
    </xdr:to>
    <xdr:cxnSp macro="">
      <xdr:nvCxnSpPr>
        <xdr:cNvPr id="5" name="Shape 7"/>
        <xdr:cNvCxnSpPr>
          <a:cxnSpLocks/>
        </xdr:cNvCxnSpPr>
      </xdr:nvCxnSpPr>
      <xdr:spPr>
        <a:xfrm>
          <a:off x="3142615" y="7623175"/>
          <a:ext cx="6578600" cy="0"/>
        </a:xfrm>
        <a:prstGeom prst="line">
          <a:avLst/>
        </a:prstGeom>
        <a:solidFill>
          <a:srgbClr val="FFFFFF"/>
        </a:solidFill>
        <a:ln w="6095">
          <a:solidFill>
            <a:srgbClr val="000000"/>
          </a:solidFill>
          <a:miter lim="800000"/>
          <a:headEnd/>
          <a:tailEnd/>
        </a:ln>
      </xdr:spPr>
    </xdr:cxnSp>
    <xdr:clientData/>
  </xdr:twoCellAnchor>
  <xdr:twoCellAnchor>
    <xdr:from>
      <xdr:col>1</xdr:col>
      <xdr:colOff>2637790</xdr:colOff>
      <xdr:row>38</xdr:row>
      <xdr:rowOff>19685</xdr:rowOff>
    </xdr:from>
    <xdr:to>
      <xdr:col>8</xdr:col>
      <xdr:colOff>200025</xdr:colOff>
      <xdr:row>38</xdr:row>
      <xdr:rowOff>19685</xdr:rowOff>
    </xdr:to>
    <xdr:cxnSp macro="">
      <xdr:nvCxnSpPr>
        <xdr:cNvPr id="6" name="Shape 8"/>
        <xdr:cNvCxnSpPr>
          <a:cxnSpLocks/>
        </xdr:cNvCxnSpPr>
      </xdr:nvCxnSpPr>
      <xdr:spPr>
        <a:xfrm>
          <a:off x="2990215" y="8477885"/>
          <a:ext cx="6572885" cy="0"/>
        </a:xfrm>
        <a:prstGeom prst="line">
          <a:avLst/>
        </a:prstGeom>
        <a:solidFill>
          <a:srgbClr val="FFFFFF"/>
        </a:solidFill>
        <a:ln w="6095">
          <a:solidFill>
            <a:srgbClr val="000000"/>
          </a:solidFill>
          <a:miter lim="800000"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zoomScale="75" zoomScaleNormal="75" workbookViewId="0">
      <selection sqref="A1:A37"/>
    </sheetView>
  </sheetViews>
  <sheetFormatPr defaultRowHeight="12.75" x14ac:dyDescent="0.2"/>
  <cols>
    <col min="1" max="1" width="99.28515625" style="249" customWidth="1"/>
    <col min="2" max="16384" width="9.140625" style="249"/>
  </cols>
  <sheetData>
    <row r="1" spans="1:1" ht="18.75" x14ac:dyDescent="0.3">
      <c r="A1" s="424" t="s">
        <v>384</v>
      </c>
    </row>
    <row r="2" spans="1:1" ht="18.75" x14ac:dyDescent="0.3">
      <c r="A2" s="424" t="s">
        <v>385</v>
      </c>
    </row>
    <row r="3" spans="1:1" ht="18.75" x14ac:dyDescent="0.3">
      <c r="A3" s="426"/>
    </row>
    <row r="4" spans="1:1" ht="18.75" x14ac:dyDescent="0.3">
      <c r="A4" s="427" t="s">
        <v>62</v>
      </c>
    </row>
    <row r="5" spans="1:1" ht="18.75" x14ac:dyDescent="0.3">
      <c r="A5" s="427" t="s">
        <v>67</v>
      </c>
    </row>
    <row r="6" spans="1:1" ht="18.75" x14ac:dyDescent="0.3">
      <c r="A6" s="427" t="s">
        <v>178</v>
      </c>
    </row>
    <row r="7" spans="1:1" ht="18.75" x14ac:dyDescent="0.3">
      <c r="A7" s="427" t="s">
        <v>332</v>
      </c>
    </row>
    <row r="8" spans="1:1" ht="18.75" x14ac:dyDescent="0.3">
      <c r="A8" s="427" t="s">
        <v>386</v>
      </c>
    </row>
    <row r="9" spans="1:1" ht="18.75" x14ac:dyDescent="0.3">
      <c r="A9" s="427"/>
    </row>
    <row r="10" spans="1:1" ht="18.75" x14ac:dyDescent="0.3">
      <c r="A10" s="427"/>
    </row>
    <row r="11" spans="1:1" ht="18.75" x14ac:dyDescent="0.3">
      <c r="A11" s="427"/>
    </row>
    <row r="12" spans="1:1" ht="18.75" x14ac:dyDescent="0.3">
      <c r="A12" s="427"/>
    </row>
    <row r="13" spans="1:1" ht="18.75" x14ac:dyDescent="0.3">
      <c r="A13" s="426"/>
    </row>
    <row r="14" spans="1:1" ht="18.75" x14ac:dyDescent="0.3">
      <c r="A14" s="426"/>
    </row>
    <row r="15" spans="1:1" ht="18.75" x14ac:dyDescent="0.3">
      <c r="A15" s="406" t="s">
        <v>63</v>
      </c>
    </row>
    <row r="16" spans="1:1" ht="18.75" x14ac:dyDescent="0.3">
      <c r="A16" s="424"/>
    </row>
    <row r="17" spans="1:4" ht="18.75" x14ac:dyDescent="0.3">
      <c r="A17" s="428" t="s">
        <v>245</v>
      </c>
    </row>
    <row r="18" spans="1:4" ht="18.75" x14ac:dyDescent="0.3">
      <c r="A18" s="425" t="s">
        <v>387</v>
      </c>
    </row>
    <row r="19" spans="1:4" ht="18.75" x14ac:dyDescent="0.3">
      <c r="A19" s="425" t="s">
        <v>388</v>
      </c>
    </row>
    <row r="20" spans="1:4" ht="18.75" x14ac:dyDescent="0.3">
      <c r="A20" s="425" t="s">
        <v>64</v>
      </c>
    </row>
    <row r="21" spans="1:4" ht="18.75" x14ac:dyDescent="0.3">
      <c r="A21" s="429" t="s">
        <v>65</v>
      </c>
    </row>
    <row r="22" spans="1:4" ht="18.75" x14ac:dyDescent="0.3">
      <c r="A22" s="429"/>
    </row>
    <row r="23" spans="1:4" ht="18.75" x14ac:dyDescent="0.3">
      <c r="A23" s="431" t="s">
        <v>246</v>
      </c>
    </row>
    <row r="24" spans="1:4" ht="18.75" x14ac:dyDescent="0.3">
      <c r="A24" s="429" t="s">
        <v>66</v>
      </c>
    </row>
    <row r="25" spans="1:4" ht="18.75" x14ac:dyDescent="0.3">
      <c r="A25" s="430"/>
    </row>
    <row r="26" spans="1:4" ht="18.75" x14ac:dyDescent="0.3">
      <c r="A26" s="430"/>
    </row>
    <row r="27" spans="1:4" ht="18.75" x14ac:dyDescent="0.3">
      <c r="A27" s="429"/>
    </row>
    <row r="28" spans="1:4" ht="18.75" x14ac:dyDescent="0.2">
      <c r="A28" s="432" t="s">
        <v>395</v>
      </c>
    </row>
    <row r="29" spans="1:4" ht="18.75" x14ac:dyDescent="0.3">
      <c r="A29" s="433" t="s">
        <v>390</v>
      </c>
      <c r="D29" s="432"/>
    </row>
    <row r="30" spans="1:4" ht="18.75" x14ac:dyDescent="0.3">
      <c r="A30" s="433" t="s">
        <v>393</v>
      </c>
      <c r="D30" s="432"/>
    </row>
    <row r="31" spans="1:4" ht="15.75" customHeight="1" x14ac:dyDescent="0.3">
      <c r="A31" s="433" t="s">
        <v>391</v>
      </c>
      <c r="D31" s="432"/>
    </row>
    <row r="32" spans="1:4" ht="18.75" x14ac:dyDescent="0.3">
      <c r="A32" s="433" t="s">
        <v>392</v>
      </c>
      <c r="D32" s="432"/>
    </row>
    <row r="33" spans="1:4" ht="18.75" x14ac:dyDescent="0.3">
      <c r="A33" s="434" t="s">
        <v>394</v>
      </c>
      <c r="D33" s="432"/>
    </row>
    <row r="34" spans="1:4" ht="18.75" x14ac:dyDescent="0.3">
      <c r="A34" s="426"/>
    </row>
    <row r="35" spans="1:4" ht="18.75" x14ac:dyDescent="0.3">
      <c r="A35" s="426"/>
    </row>
    <row r="36" spans="1:4" ht="18.75" x14ac:dyDescent="0.3">
      <c r="A36" s="426"/>
    </row>
    <row r="37" spans="1:4" ht="18.75" x14ac:dyDescent="0.3">
      <c r="A37" s="424" t="s">
        <v>389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Normal="100" zoomScaleSheetLayoutView="100" workbookViewId="0">
      <selection activeCell="B15" sqref="B15"/>
    </sheetView>
  </sheetViews>
  <sheetFormatPr defaultRowHeight="12.75" x14ac:dyDescent="0.2"/>
  <cols>
    <col min="1" max="1" width="9.7109375" customWidth="1"/>
    <col min="2" max="2" width="22.5703125" customWidth="1"/>
    <col min="3" max="3" width="11.140625" customWidth="1"/>
    <col min="4" max="4" width="16.7109375" customWidth="1"/>
    <col min="5" max="5" width="17" customWidth="1"/>
    <col min="6" max="6" width="18.85546875" customWidth="1"/>
    <col min="7" max="7" width="14.5703125" customWidth="1"/>
    <col min="8" max="8" width="11.42578125" customWidth="1"/>
    <col min="9" max="9" width="9.5703125" customWidth="1"/>
  </cols>
  <sheetData>
    <row r="1" spans="1:9" ht="18.75" x14ac:dyDescent="0.3">
      <c r="A1" s="3"/>
      <c r="B1" s="437" t="s">
        <v>68</v>
      </c>
      <c r="C1" s="437"/>
      <c r="D1" s="437"/>
      <c r="E1" s="437"/>
      <c r="F1" s="437"/>
      <c r="G1" s="437"/>
      <c r="H1" s="437"/>
      <c r="I1" s="4"/>
    </row>
    <row r="2" spans="1:9" x14ac:dyDescent="0.2">
      <c r="A2" s="3"/>
      <c r="B2" s="3"/>
      <c r="C2" s="3"/>
      <c r="D2" s="3"/>
      <c r="E2" s="3"/>
      <c r="F2" s="3"/>
      <c r="G2" s="3"/>
      <c r="H2" s="3"/>
      <c r="I2" s="3"/>
    </row>
    <row r="3" spans="1:9" ht="31.5" customHeight="1" x14ac:dyDescent="0.2">
      <c r="A3" s="438" t="s">
        <v>69</v>
      </c>
      <c r="B3" s="440" t="s">
        <v>70</v>
      </c>
      <c r="C3" s="435" t="s">
        <v>15</v>
      </c>
      <c r="D3" s="442" t="s">
        <v>16</v>
      </c>
      <c r="E3" s="443"/>
      <c r="F3" s="435" t="s">
        <v>71</v>
      </c>
      <c r="G3" s="435" t="s">
        <v>49</v>
      </c>
      <c r="H3" s="435" t="s">
        <v>72</v>
      </c>
      <c r="I3" s="435" t="s">
        <v>73</v>
      </c>
    </row>
    <row r="4" spans="1:9" ht="47.25" x14ac:dyDescent="0.2">
      <c r="A4" s="439"/>
      <c r="B4" s="441"/>
      <c r="C4" s="436"/>
      <c r="D4" s="5" t="s">
        <v>74</v>
      </c>
      <c r="E4" s="5" t="s">
        <v>75</v>
      </c>
      <c r="F4" s="436"/>
      <c r="G4" s="436"/>
      <c r="H4" s="436"/>
      <c r="I4" s="436"/>
    </row>
    <row r="5" spans="1:9" ht="15.75" x14ac:dyDescent="0.2">
      <c r="A5" s="6" t="s">
        <v>76</v>
      </c>
      <c r="B5" s="7">
        <v>39</v>
      </c>
      <c r="C5" s="7"/>
      <c r="D5" s="7"/>
      <c r="E5" s="7"/>
      <c r="F5" s="7">
        <v>2</v>
      </c>
      <c r="G5" s="7"/>
      <c r="H5" s="7">
        <v>11</v>
      </c>
      <c r="I5" s="7">
        <f>SUM(B5:H5)</f>
        <v>52</v>
      </c>
    </row>
    <row r="6" spans="1:9" ht="15.75" x14ac:dyDescent="0.2">
      <c r="A6" s="6" t="s">
        <v>77</v>
      </c>
      <c r="B6" s="7">
        <v>35</v>
      </c>
      <c r="C6" s="7">
        <v>2</v>
      </c>
      <c r="D6" s="7">
        <v>2</v>
      </c>
      <c r="E6" s="7"/>
      <c r="F6" s="15">
        <v>2</v>
      </c>
      <c r="G6" s="7"/>
      <c r="H6" s="7">
        <v>11</v>
      </c>
      <c r="I6" s="7">
        <f>SUM(B6:H6)</f>
        <v>52</v>
      </c>
    </row>
    <row r="7" spans="1:9" ht="15.75" x14ac:dyDescent="0.2">
      <c r="A7" s="6" t="s">
        <v>78</v>
      </c>
      <c r="B7" s="7">
        <v>31</v>
      </c>
      <c r="C7" s="7">
        <v>5</v>
      </c>
      <c r="D7" s="7">
        <v>5</v>
      </c>
      <c r="E7" s="7" t="s">
        <v>79</v>
      </c>
      <c r="F7" s="15">
        <v>1</v>
      </c>
      <c r="G7" s="7"/>
      <c r="H7" s="7">
        <v>10</v>
      </c>
      <c r="I7" s="7">
        <f>SUM(B7:H7)</f>
        <v>52</v>
      </c>
    </row>
    <row r="8" spans="1:9" ht="15.75" x14ac:dyDescent="0.2">
      <c r="A8" s="6" t="s">
        <v>80</v>
      </c>
      <c r="B8" s="7">
        <v>19</v>
      </c>
      <c r="C8" s="7">
        <v>3</v>
      </c>
      <c r="D8" s="7">
        <v>7</v>
      </c>
      <c r="E8" s="7">
        <v>4</v>
      </c>
      <c r="F8" s="15">
        <v>2</v>
      </c>
      <c r="G8" s="7">
        <v>6</v>
      </c>
      <c r="H8" s="7">
        <v>2</v>
      </c>
      <c r="I8" s="7">
        <f>SUM(B8:H8)</f>
        <v>43</v>
      </c>
    </row>
    <row r="9" spans="1:9" ht="15.75" x14ac:dyDescent="0.2">
      <c r="A9" s="8" t="s">
        <v>45</v>
      </c>
      <c r="B9" s="9">
        <f t="shared" ref="B9:I9" si="0">SUM(B5:B8)</f>
        <v>124</v>
      </c>
      <c r="C9" s="9">
        <f t="shared" si="0"/>
        <v>10</v>
      </c>
      <c r="D9" s="9">
        <f t="shared" si="0"/>
        <v>14</v>
      </c>
      <c r="E9" s="9">
        <f t="shared" si="0"/>
        <v>4</v>
      </c>
      <c r="F9" s="9">
        <f t="shared" si="0"/>
        <v>7</v>
      </c>
      <c r="G9" s="9">
        <f t="shared" si="0"/>
        <v>6</v>
      </c>
      <c r="H9" s="9">
        <f t="shared" si="0"/>
        <v>34</v>
      </c>
      <c r="I9" s="9">
        <f t="shared" si="0"/>
        <v>199</v>
      </c>
    </row>
  </sheetData>
  <mergeCells count="9">
    <mergeCell ref="I3:I4"/>
    <mergeCell ref="B1:H1"/>
    <mergeCell ref="A3:A4"/>
    <mergeCell ref="B3:B4"/>
    <mergeCell ref="C3:C4"/>
    <mergeCell ref="D3:E3"/>
    <mergeCell ref="F3:F4"/>
    <mergeCell ref="G3:G4"/>
    <mergeCell ref="H3:H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9"/>
  <sheetViews>
    <sheetView view="pageBreakPreview" topLeftCell="A2" zoomScale="80" zoomScaleNormal="75" zoomScaleSheetLayoutView="80" zoomScalePageLayoutView="75" workbookViewId="0">
      <selection activeCell="AE21" sqref="AE21"/>
    </sheetView>
  </sheetViews>
  <sheetFormatPr defaultColWidth="8.85546875" defaultRowHeight="12.75" x14ac:dyDescent="0.2"/>
  <cols>
    <col min="1" max="1" width="9.140625" style="128" customWidth="1"/>
    <col min="2" max="7" width="4" style="128" customWidth="1"/>
    <col min="8" max="8" width="4.85546875" style="128" customWidth="1"/>
    <col min="9" max="29" width="4" style="128" customWidth="1"/>
    <col min="30" max="30" width="5.140625" style="128" customWidth="1"/>
    <col min="31" max="53" width="4" style="128" customWidth="1"/>
    <col min="54" max="16384" width="8.85546875" style="20"/>
  </cols>
  <sheetData>
    <row r="1" spans="1:59" ht="18" x14ac:dyDescent="0.2">
      <c r="C1" s="129"/>
      <c r="D1" s="129"/>
      <c r="E1" s="129"/>
    </row>
    <row r="2" spans="1:59" s="130" customFormat="1" ht="18" x14ac:dyDescent="0.2">
      <c r="E2" s="131"/>
      <c r="F2" s="129" t="s">
        <v>81</v>
      </c>
      <c r="G2" s="129"/>
      <c r="H2" s="129"/>
      <c r="I2" s="129"/>
      <c r="J2" s="129"/>
      <c r="K2" s="129"/>
      <c r="L2" s="129"/>
      <c r="M2" s="132"/>
      <c r="N2" s="458" t="s">
        <v>292</v>
      </c>
      <c r="O2" s="458"/>
      <c r="P2" s="458"/>
      <c r="Q2" s="458"/>
      <c r="R2" s="132"/>
      <c r="S2" s="132"/>
      <c r="T2" s="132" t="s">
        <v>293</v>
      </c>
      <c r="U2" s="132"/>
      <c r="V2" s="132"/>
      <c r="W2" s="131"/>
      <c r="X2" s="131"/>
      <c r="Y2" s="131"/>
      <c r="Z2" s="131"/>
      <c r="AA2" s="131"/>
      <c r="AB2" s="131"/>
      <c r="AC2" s="131"/>
      <c r="AD2" s="131"/>
      <c r="AE2" s="131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31"/>
      <c r="AU2" s="131"/>
      <c r="AV2" s="131"/>
      <c r="AW2" s="131"/>
      <c r="AX2" s="131"/>
      <c r="AY2" s="131"/>
      <c r="AZ2" s="131"/>
      <c r="BA2" s="131"/>
    </row>
    <row r="3" spans="1:59" ht="19.5" customHeight="1" x14ac:dyDescent="0.2"/>
    <row r="4" spans="1:59" s="133" customFormat="1" ht="45" customHeight="1" x14ac:dyDescent="0.2">
      <c r="A4" s="457" t="s">
        <v>82</v>
      </c>
      <c r="B4" s="452" t="s">
        <v>83</v>
      </c>
      <c r="C4" s="452"/>
      <c r="D4" s="452"/>
      <c r="E4" s="452"/>
      <c r="F4" s="457" t="s">
        <v>138</v>
      </c>
      <c r="G4" s="452" t="s">
        <v>84</v>
      </c>
      <c r="H4" s="452"/>
      <c r="I4" s="452"/>
      <c r="J4" s="452"/>
      <c r="K4" s="452" t="s">
        <v>85</v>
      </c>
      <c r="L4" s="452"/>
      <c r="M4" s="452"/>
      <c r="N4" s="452"/>
      <c r="O4" s="452" t="s">
        <v>86</v>
      </c>
      <c r="P4" s="452"/>
      <c r="Q4" s="452"/>
      <c r="R4" s="452"/>
      <c r="S4" s="457" t="s">
        <v>139</v>
      </c>
      <c r="T4" s="452" t="s">
        <v>87</v>
      </c>
      <c r="U4" s="452"/>
      <c r="V4" s="452"/>
      <c r="W4" s="452"/>
      <c r="X4" s="452" t="s">
        <v>88</v>
      </c>
      <c r="Y4" s="452"/>
      <c r="Z4" s="452"/>
      <c r="AA4" s="452"/>
      <c r="AB4" s="452" t="s">
        <v>89</v>
      </c>
      <c r="AC4" s="452"/>
      <c r="AD4" s="452"/>
      <c r="AE4" s="452"/>
      <c r="AF4" s="453" t="s">
        <v>90</v>
      </c>
      <c r="AG4" s="454"/>
      <c r="AH4" s="454"/>
      <c r="AI4" s="454"/>
      <c r="AJ4" s="455"/>
      <c r="AK4" s="452" t="s">
        <v>91</v>
      </c>
      <c r="AL4" s="452"/>
      <c r="AM4" s="452"/>
      <c r="AN4" s="452"/>
      <c r="AO4" s="452" t="s">
        <v>92</v>
      </c>
      <c r="AP4" s="452"/>
      <c r="AQ4" s="452"/>
      <c r="AR4" s="452"/>
      <c r="AS4" s="452" t="s">
        <v>93</v>
      </c>
      <c r="AT4" s="452"/>
      <c r="AU4" s="452"/>
      <c r="AV4" s="452"/>
      <c r="AW4" s="452"/>
      <c r="AX4" s="452" t="s">
        <v>94</v>
      </c>
      <c r="AY4" s="452"/>
      <c r="AZ4" s="452"/>
      <c r="BA4" s="452"/>
    </row>
    <row r="5" spans="1:59" s="139" customFormat="1" ht="83.25" customHeight="1" x14ac:dyDescent="0.2">
      <c r="A5" s="452"/>
      <c r="B5" s="134" t="s">
        <v>140</v>
      </c>
      <c r="C5" s="135" t="s">
        <v>141</v>
      </c>
      <c r="D5" s="135" t="s">
        <v>142</v>
      </c>
      <c r="E5" s="135" t="s">
        <v>143</v>
      </c>
      <c r="F5" s="457"/>
      <c r="G5" s="136" t="s">
        <v>100</v>
      </c>
      <c r="H5" s="136" t="s">
        <v>101</v>
      </c>
      <c r="I5" s="136" t="s">
        <v>102</v>
      </c>
      <c r="J5" s="136" t="s">
        <v>103</v>
      </c>
      <c r="K5" s="136" t="s">
        <v>144</v>
      </c>
      <c r="L5" s="136" t="s">
        <v>145</v>
      </c>
      <c r="M5" s="136" t="s">
        <v>104</v>
      </c>
      <c r="N5" s="136" t="s">
        <v>105</v>
      </c>
      <c r="O5" s="137" t="s">
        <v>146</v>
      </c>
      <c r="P5" s="137" t="s">
        <v>141</v>
      </c>
      <c r="Q5" s="137" t="s">
        <v>147</v>
      </c>
      <c r="R5" s="137" t="s">
        <v>143</v>
      </c>
      <c r="S5" s="457"/>
      <c r="T5" s="135" t="s">
        <v>108</v>
      </c>
      <c r="U5" s="135" t="s">
        <v>109</v>
      </c>
      <c r="V5" s="135" t="s">
        <v>110</v>
      </c>
      <c r="W5" s="135" t="s">
        <v>111</v>
      </c>
      <c r="X5" s="135" t="s">
        <v>148</v>
      </c>
      <c r="Y5" s="135" t="s">
        <v>95</v>
      </c>
      <c r="Z5" s="135" t="s">
        <v>149</v>
      </c>
      <c r="AA5" s="135" t="s">
        <v>96</v>
      </c>
      <c r="AB5" s="135" t="s">
        <v>150</v>
      </c>
      <c r="AC5" s="138" t="s">
        <v>141</v>
      </c>
      <c r="AD5" s="138" t="s">
        <v>147</v>
      </c>
      <c r="AE5" s="138" t="s">
        <v>143</v>
      </c>
      <c r="AF5" s="135" t="s">
        <v>151</v>
      </c>
      <c r="AG5" s="135" t="s">
        <v>108</v>
      </c>
      <c r="AH5" s="135" t="s">
        <v>109</v>
      </c>
      <c r="AI5" s="135" t="s">
        <v>110</v>
      </c>
      <c r="AJ5" s="135" t="s">
        <v>152</v>
      </c>
      <c r="AK5" s="135" t="s">
        <v>144</v>
      </c>
      <c r="AL5" s="135" t="s">
        <v>153</v>
      </c>
      <c r="AM5" s="135" t="s">
        <v>104</v>
      </c>
      <c r="AN5" s="135" t="s">
        <v>105</v>
      </c>
      <c r="AO5" s="135" t="s">
        <v>106</v>
      </c>
      <c r="AP5" s="135" t="s">
        <v>97</v>
      </c>
      <c r="AQ5" s="135" t="s">
        <v>98</v>
      </c>
      <c r="AR5" s="135" t="s">
        <v>99</v>
      </c>
      <c r="AS5" s="135" t="s">
        <v>107</v>
      </c>
      <c r="AT5" s="135" t="s">
        <v>108</v>
      </c>
      <c r="AU5" s="135" t="s">
        <v>109</v>
      </c>
      <c r="AV5" s="135" t="s">
        <v>154</v>
      </c>
      <c r="AW5" s="135" t="s">
        <v>111</v>
      </c>
      <c r="AX5" s="135" t="s">
        <v>148</v>
      </c>
      <c r="AY5" s="138" t="s">
        <v>95</v>
      </c>
      <c r="AZ5" s="138" t="s">
        <v>149</v>
      </c>
      <c r="BA5" s="138" t="s">
        <v>96</v>
      </c>
    </row>
    <row r="6" spans="1:59" s="139" customFormat="1" ht="32.25" customHeight="1" x14ac:dyDescent="0.25">
      <c r="A6" s="140" t="s">
        <v>112</v>
      </c>
      <c r="B6" s="141">
        <v>1</v>
      </c>
      <c r="C6" s="141">
        <f t="shared" ref="C6:BA6" si="0">B6+1</f>
        <v>2</v>
      </c>
      <c r="D6" s="141">
        <f t="shared" si="0"/>
        <v>3</v>
      </c>
      <c r="E6" s="141">
        <f t="shared" si="0"/>
        <v>4</v>
      </c>
      <c r="F6" s="141">
        <f t="shared" si="0"/>
        <v>5</v>
      </c>
      <c r="G6" s="141">
        <f t="shared" si="0"/>
        <v>6</v>
      </c>
      <c r="H6" s="141">
        <f t="shared" si="0"/>
        <v>7</v>
      </c>
      <c r="I6" s="141">
        <f t="shared" si="0"/>
        <v>8</v>
      </c>
      <c r="J6" s="141">
        <f t="shared" si="0"/>
        <v>9</v>
      </c>
      <c r="K6" s="141">
        <f t="shared" si="0"/>
        <v>10</v>
      </c>
      <c r="L6" s="141">
        <f t="shared" si="0"/>
        <v>11</v>
      </c>
      <c r="M6" s="141">
        <f t="shared" si="0"/>
        <v>12</v>
      </c>
      <c r="N6" s="141">
        <f t="shared" si="0"/>
        <v>13</v>
      </c>
      <c r="O6" s="141">
        <f t="shared" si="0"/>
        <v>14</v>
      </c>
      <c r="P6" s="141">
        <f t="shared" si="0"/>
        <v>15</v>
      </c>
      <c r="Q6" s="141">
        <f t="shared" si="0"/>
        <v>16</v>
      </c>
      <c r="R6" s="141">
        <f t="shared" si="0"/>
        <v>17</v>
      </c>
      <c r="S6" s="141">
        <f t="shared" si="0"/>
        <v>18</v>
      </c>
      <c r="T6" s="141">
        <f t="shared" si="0"/>
        <v>19</v>
      </c>
      <c r="U6" s="141">
        <f t="shared" si="0"/>
        <v>20</v>
      </c>
      <c r="V6" s="141">
        <f t="shared" si="0"/>
        <v>21</v>
      </c>
      <c r="W6" s="141">
        <f t="shared" si="0"/>
        <v>22</v>
      </c>
      <c r="X6" s="141">
        <f t="shared" si="0"/>
        <v>23</v>
      </c>
      <c r="Y6" s="141">
        <f t="shared" si="0"/>
        <v>24</v>
      </c>
      <c r="Z6" s="141">
        <f t="shared" si="0"/>
        <v>25</v>
      </c>
      <c r="AA6" s="141">
        <f t="shared" si="0"/>
        <v>26</v>
      </c>
      <c r="AB6" s="141">
        <f t="shared" si="0"/>
        <v>27</v>
      </c>
      <c r="AC6" s="141">
        <f t="shared" si="0"/>
        <v>28</v>
      </c>
      <c r="AD6" s="141">
        <f t="shared" si="0"/>
        <v>29</v>
      </c>
      <c r="AE6" s="141">
        <f t="shared" si="0"/>
        <v>30</v>
      </c>
      <c r="AF6" s="141">
        <f t="shared" si="0"/>
        <v>31</v>
      </c>
      <c r="AG6" s="141">
        <f t="shared" si="0"/>
        <v>32</v>
      </c>
      <c r="AH6" s="141">
        <f t="shared" si="0"/>
        <v>33</v>
      </c>
      <c r="AI6" s="141">
        <f t="shared" si="0"/>
        <v>34</v>
      </c>
      <c r="AJ6" s="141">
        <f t="shared" si="0"/>
        <v>35</v>
      </c>
      <c r="AK6" s="141">
        <f t="shared" si="0"/>
        <v>36</v>
      </c>
      <c r="AL6" s="141">
        <f t="shared" si="0"/>
        <v>37</v>
      </c>
      <c r="AM6" s="141">
        <f t="shared" si="0"/>
        <v>38</v>
      </c>
      <c r="AN6" s="141">
        <f t="shared" si="0"/>
        <v>39</v>
      </c>
      <c r="AO6" s="141">
        <f t="shared" si="0"/>
        <v>40</v>
      </c>
      <c r="AP6" s="141">
        <f t="shared" si="0"/>
        <v>41</v>
      </c>
      <c r="AQ6" s="141">
        <f t="shared" si="0"/>
        <v>42</v>
      </c>
      <c r="AR6" s="141">
        <f t="shared" si="0"/>
        <v>43</v>
      </c>
      <c r="AS6" s="141">
        <f t="shared" si="0"/>
        <v>44</v>
      </c>
      <c r="AT6" s="141">
        <f t="shared" si="0"/>
        <v>45</v>
      </c>
      <c r="AU6" s="141">
        <f t="shared" si="0"/>
        <v>46</v>
      </c>
      <c r="AV6" s="141">
        <f t="shared" si="0"/>
        <v>47</v>
      </c>
      <c r="AW6" s="141">
        <f t="shared" si="0"/>
        <v>48</v>
      </c>
      <c r="AX6" s="141">
        <f t="shared" si="0"/>
        <v>49</v>
      </c>
      <c r="AY6" s="141">
        <f t="shared" si="0"/>
        <v>50</v>
      </c>
      <c r="AZ6" s="141">
        <f t="shared" si="0"/>
        <v>51</v>
      </c>
      <c r="BA6" s="141">
        <f t="shared" si="0"/>
        <v>52</v>
      </c>
      <c r="BB6" s="142" t="s">
        <v>200</v>
      </c>
      <c r="BC6" s="142" t="s">
        <v>201</v>
      </c>
      <c r="BD6" s="143" t="s">
        <v>202</v>
      </c>
      <c r="BE6" s="143" t="s">
        <v>203</v>
      </c>
    </row>
    <row r="7" spans="1:59" s="139" customFormat="1" ht="32.25" customHeight="1" x14ac:dyDescent="0.25">
      <c r="A7" s="140">
        <v>1</v>
      </c>
      <c r="B7" s="141"/>
      <c r="C7" s="141"/>
      <c r="D7" s="141"/>
      <c r="E7" s="141"/>
      <c r="F7" s="141"/>
      <c r="G7" s="141"/>
      <c r="H7" s="141">
        <v>17</v>
      </c>
      <c r="I7" s="141"/>
      <c r="J7" s="141"/>
      <c r="K7" s="227"/>
      <c r="L7" s="227"/>
      <c r="M7" s="141"/>
      <c r="N7" s="141"/>
      <c r="O7" s="141"/>
      <c r="P7" s="141"/>
      <c r="Q7" s="141"/>
      <c r="R7" s="141"/>
      <c r="S7" s="228" t="s">
        <v>113</v>
      </c>
      <c r="T7" s="228" t="s">
        <v>113</v>
      </c>
      <c r="U7" s="141"/>
      <c r="V7" s="141"/>
      <c r="W7" s="141"/>
      <c r="X7" s="141"/>
      <c r="Y7" s="141"/>
      <c r="Z7" s="227"/>
      <c r="AA7" s="141"/>
      <c r="AB7" s="227"/>
      <c r="AC7" s="141"/>
      <c r="AD7" s="141">
        <v>22</v>
      </c>
      <c r="AE7" s="141"/>
      <c r="AF7" s="141"/>
      <c r="AG7" s="141"/>
      <c r="AH7" s="141"/>
      <c r="AI7" s="141"/>
      <c r="AJ7" s="141"/>
      <c r="AK7" s="227"/>
      <c r="AL7" s="227"/>
      <c r="AM7" s="227"/>
      <c r="AN7" s="227"/>
      <c r="AO7" s="141"/>
      <c r="AP7" s="141"/>
      <c r="AQ7" s="141" t="s">
        <v>127</v>
      </c>
      <c r="AR7" s="141" t="s">
        <v>127</v>
      </c>
      <c r="AS7" s="229" t="s">
        <v>113</v>
      </c>
      <c r="AT7" s="229" t="s">
        <v>113</v>
      </c>
      <c r="AU7" s="229" t="s">
        <v>113</v>
      </c>
      <c r="AV7" s="229" t="s">
        <v>113</v>
      </c>
      <c r="AW7" s="229" t="s">
        <v>113</v>
      </c>
      <c r="AX7" s="229" t="s">
        <v>113</v>
      </c>
      <c r="AY7" s="229" t="s">
        <v>113</v>
      </c>
      <c r="AZ7" s="229" t="s">
        <v>113</v>
      </c>
      <c r="BA7" s="229" t="s">
        <v>113</v>
      </c>
      <c r="BB7" s="142"/>
      <c r="BC7" s="142"/>
      <c r="BD7" s="143"/>
      <c r="BE7" s="143"/>
    </row>
    <row r="8" spans="1:59" s="145" customFormat="1" ht="15.75" customHeight="1" x14ac:dyDescent="0.2">
      <c r="A8" s="444">
        <v>2</v>
      </c>
      <c r="B8" s="444"/>
      <c r="C8" s="444"/>
      <c r="D8" s="444"/>
      <c r="E8" s="444"/>
      <c r="F8" s="444"/>
      <c r="G8" s="445"/>
      <c r="H8" s="449">
        <v>17</v>
      </c>
      <c r="I8" s="445"/>
      <c r="J8" s="445"/>
      <c r="K8" s="446"/>
      <c r="L8" s="446"/>
      <c r="M8" s="445"/>
      <c r="N8" s="445"/>
      <c r="O8" s="445"/>
      <c r="P8" s="445"/>
      <c r="Q8" s="445"/>
      <c r="R8" s="445"/>
      <c r="S8" s="444" t="s">
        <v>113</v>
      </c>
      <c r="T8" s="444" t="s">
        <v>113</v>
      </c>
      <c r="U8" s="445"/>
      <c r="V8" s="445"/>
      <c r="W8" s="445"/>
      <c r="X8" s="445"/>
      <c r="Y8" s="445"/>
      <c r="Z8" s="450"/>
      <c r="AA8" s="445"/>
      <c r="AB8" s="450"/>
      <c r="AC8" s="445"/>
      <c r="AD8" s="456">
        <v>18</v>
      </c>
      <c r="AE8" s="445"/>
      <c r="AF8" s="445"/>
      <c r="AG8" s="445"/>
      <c r="AH8" s="445"/>
      <c r="AI8" s="445"/>
      <c r="AJ8" s="445"/>
      <c r="AK8" s="450" t="s">
        <v>125</v>
      </c>
      <c r="AL8" s="450" t="s">
        <v>125</v>
      </c>
      <c r="AM8" s="445"/>
      <c r="AN8" s="450"/>
      <c r="AO8" s="444" t="s">
        <v>127</v>
      </c>
      <c r="AP8" s="444" t="s">
        <v>127</v>
      </c>
      <c r="AQ8" s="445" t="s">
        <v>136</v>
      </c>
      <c r="AR8" s="445" t="s">
        <v>136</v>
      </c>
      <c r="AS8" s="444" t="s">
        <v>113</v>
      </c>
      <c r="AT8" s="444" t="s">
        <v>113</v>
      </c>
      <c r="AU8" s="444" t="s">
        <v>113</v>
      </c>
      <c r="AV8" s="444" t="s">
        <v>113</v>
      </c>
      <c r="AW8" s="444" t="s">
        <v>113</v>
      </c>
      <c r="AX8" s="444" t="s">
        <v>113</v>
      </c>
      <c r="AY8" s="444" t="s">
        <v>113</v>
      </c>
      <c r="AZ8" s="444" t="s">
        <v>113</v>
      </c>
      <c r="BA8" s="444" t="s">
        <v>113</v>
      </c>
      <c r="BB8" s="142">
        <v>1</v>
      </c>
      <c r="BC8" s="144">
        <v>3</v>
      </c>
      <c r="BD8" s="144"/>
      <c r="BE8" s="144"/>
    </row>
    <row r="9" spans="1:59" s="145" customFormat="1" ht="15.75" customHeight="1" x14ac:dyDescent="0.2">
      <c r="A9" s="444"/>
      <c r="B9" s="444"/>
      <c r="C9" s="444"/>
      <c r="D9" s="444"/>
      <c r="E9" s="444"/>
      <c r="F9" s="444"/>
      <c r="G9" s="445"/>
      <c r="H9" s="449"/>
      <c r="I9" s="445"/>
      <c r="J9" s="445"/>
      <c r="K9" s="447"/>
      <c r="L9" s="447"/>
      <c r="M9" s="445"/>
      <c r="N9" s="445"/>
      <c r="O9" s="445"/>
      <c r="P9" s="445"/>
      <c r="Q9" s="445"/>
      <c r="R9" s="445"/>
      <c r="S9" s="444"/>
      <c r="T9" s="444"/>
      <c r="U9" s="445"/>
      <c r="V9" s="445"/>
      <c r="W9" s="445"/>
      <c r="X9" s="445"/>
      <c r="Y9" s="445"/>
      <c r="Z9" s="451"/>
      <c r="AA9" s="445"/>
      <c r="AB9" s="451"/>
      <c r="AC9" s="445"/>
      <c r="AD9" s="456"/>
      <c r="AE9" s="445"/>
      <c r="AF9" s="445"/>
      <c r="AG9" s="445"/>
      <c r="AH9" s="445"/>
      <c r="AI9" s="445"/>
      <c r="AJ9" s="445"/>
      <c r="AK9" s="451"/>
      <c r="AL9" s="451"/>
      <c r="AM9" s="445"/>
      <c r="AN9" s="451"/>
      <c r="AO9" s="444"/>
      <c r="AP9" s="444"/>
      <c r="AQ9" s="445"/>
      <c r="AR9" s="445"/>
      <c r="AS9" s="444"/>
      <c r="AT9" s="444"/>
      <c r="AU9" s="444"/>
      <c r="AV9" s="444"/>
      <c r="AW9" s="444"/>
      <c r="AX9" s="444"/>
      <c r="AY9" s="444"/>
      <c r="AZ9" s="444"/>
      <c r="BA9" s="444"/>
      <c r="BB9" s="144"/>
      <c r="BC9" s="144"/>
      <c r="BD9" s="144"/>
      <c r="BE9" s="144"/>
    </row>
    <row r="10" spans="1:59" s="145" customFormat="1" ht="15.75" customHeight="1" x14ac:dyDescent="0.2">
      <c r="A10" s="444">
        <v>3</v>
      </c>
      <c r="B10" s="444"/>
      <c r="C10" s="444"/>
      <c r="D10" s="444"/>
      <c r="E10" s="444"/>
      <c r="F10" s="444"/>
      <c r="G10" s="445"/>
      <c r="H10" s="449">
        <v>16</v>
      </c>
      <c r="I10" s="445"/>
      <c r="J10" s="445"/>
      <c r="K10" s="446" t="s">
        <v>125</v>
      </c>
      <c r="L10" s="445"/>
      <c r="M10" s="445"/>
      <c r="N10" s="445"/>
      <c r="O10" s="445"/>
      <c r="P10" s="445"/>
      <c r="Q10" s="445"/>
      <c r="R10" s="446"/>
      <c r="S10" s="444" t="s">
        <v>113</v>
      </c>
      <c r="T10" s="444" t="s">
        <v>113</v>
      </c>
      <c r="U10" s="445"/>
      <c r="V10" s="445"/>
      <c r="W10" s="445"/>
      <c r="X10" s="445"/>
      <c r="Y10" s="445"/>
      <c r="Z10" s="445"/>
      <c r="AA10" s="445"/>
      <c r="AB10" s="445"/>
      <c r="AC10" s="445"/>
      <c r="AD10" s="448">
        <v>15</v>
      </c>
      <c r="AE10" s="445" t="s">
        <v>125</v>
      </c>
      <c r="AF10" s="445" t="s">
        <v>125</v>
      </c>
      <c r="AG10" s="445"/>
      <c r="AH10" s="445"/>
      <c r="AI10" s="445"/>
      <c r="AJ10" s="445" t="s">
        <v>125</v>
      </c>
      <c r="AK10" s="445" t="s">
        <v>125</v>
      </c>
      <c r="AL10" s="445"/>
      <c r="AM10" s="445"/>
      <c r="AN10" s="445" t="s">
        <v>136</v>
      </c>
      <c r="AO10" s="445" t="s">
        <v>136</v>
      </c>
      <c r="AP10" s="445" t="s">
        <v>136</v>
      </c>
      <c r="AQ10" s="445" t="s">
        <v>136</v>
      </c>
      <c r="AR10" s="445" t="s">
        <v>136</v>
      </c>
      <c r="AS10" s="446" t="s">
        <v>127</v>
      </c>
      <c r="AT10" s="444" t="s">
        <v>113</v>
      </c>
      <c r="AU10" s="444" t="s">
        <v>113</v>
      </c>
      <c r="AV10" s="444" t="s">
        <v>113</v>
      </c>
      <c r="AW10" s="444" t="s">
        <v>113</v>
      </c>
      <c r="AX10" s="444" t="s">
        <v>113</v>
      </c>
      <c r="AY10" s="444" t="s">
        <v>113</v>
      </c>
      <c r="AZ10" s="444" t="s">
        <v>113</v>
      </c>
      <c r="BA10" s="444" t="s">
        <v>113</v>
      </c>
      <c r="BB10" s="144">
        <v>2</v>
      </c>
      <c r="BC10" s="144">
        <v>2</v>
      </c>
      <c r="BD10" s="144"/>
      <c r="BE10" s="144">
        <v>3</v>
      </c>
    </row>
    <row r="11" spans="1:59" s="145" customFormat="1" ht="15.75" customHeight="1" x14ac:dyDescent="0.2">
      <c r="A11" s="444"/>
      <c r="B11" s="444"/>
      <c r="C11" s="444"/>
      <c r="D11" s="444"/>
      <c r="E11" s="444"/>
      <c r="F11" s="444"/>
      <c r="G11" s="445"/>
      <c r="H11" s="449"/>
      <c r="I11" s="445"/>
      <c r="J11" s="445"/>
      <c r="K11" s="447"/>
      <c r="L11" s="445"/>
      <c r="M11" s="445"/>
      <c r="N11" s="445"/>
      <c r="O11" s="445"/>
      <c r="P11" s="445"/>
      <c r="Q11" s="445"/>
      <c r="R11" s="447"/>
      <c r="S11" s="444"/>
      <c r="T11" s="444"/>
      <c r="U11" s="445"/>
      <c r="V11" s="445"/>
      <c r="W11" s="445"/>
      <c r="X11" s="445"/>
      <c r="Y11" s="445"/>
      <c r="Z11" s="445"/>
      <c r="AA11" s="445"/>
      <c r="AB11" s="445"/>
      <c r="AC11" s="445"/>
      <c r="AD11" s="448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7"/>
      <c r="AT11" s="444"/>
      <c r="AU11" s="444"/>
      <c r="AV11" s="444"/>
      <c r="AW11" s="444"/>
      <c r="AX11" s="444"/>
      <c r="AY11" s="444"/>
      <c r="AZ11" s="444"/>
      <c r="BA11" s="444"/>
      <c r="BB11" s="144"/>
      <c r="BC11" s="144"/>
      <c r="BD11" s="144"/>
      <c r="BE11" s="144"/>
    </row>
    <row r="12" spans="1:59" s="145" customFormat="1" ht="30.75" customHeight="1" x14ac:dyDescent="0.2">
      <c r="A12" s="146">
        <v>4</v>
      </c>
      <c r="B12" s="146"/>
      <c r="C12" s="147"/>
      <c r="D12" s="147"/>
      <c r="E12" s="147"/>
      <c r="F12" s="147"/>
      <c r="G12" s="147"/>
      <c r="H12" s="317">
        <v>14</v>
      </c>
      <c r="I12" s="147"/>
      <c r="J12" s="149" t="s">
        <v>125</v>
      </c>
      <c r="K12" s="150" t="s">
        <v>125</v>
      </c>
      <c r="L12" s="147"/>
      <c r="M12" s="147"/>
      <c r="N12" s="147"/>
      <c r="O12" s="144"/>
      <c r="P12" s="144"/>
      <c r="Q12" s="147"/>
      <c r="R12" s="147" t="s">
        <v>127</v>
      </c>
      <c r="S12" s="146" t="s">
        <v>113</v>
      </c>
      <c r="T12" s="146" t="s">
        <v>113</v>
      </c>
      <c r="U12" s="147"/>
      <c r="V12" s="147"/>
      <c r="W12" s="316" t="s">
        <v>125</v>
      </c>
      <c r="X12" s="147"/>
      <c r="Y12" s="317">
        <v>5</v>
      </c>
      <c r="Z12" s="147"/>
      <c r="AA12" s="150" t="s">
        <v>136</v>
      </c>
      <c r="AB12" s="150" t="s">
        <v>136</v>
      </c>
      <c r="AC12" s="150" t="s">
        <v>136</v>
      </c>
      <c r="AD12" s="150" t="s">
        <v>136</v>
      </c>
      <c r="AE12" s="150" t="s">
        <v>136</v>
      </c>
      <c r="AF12" s="150" t="s">
        <v>136</v>
      </c>
      <c r="AG12" s="150" t="s">
        <v>136</v>
      </c>
      <c r="AH12" s="150" t="s">
        <v>127</v>
      </c>
      <c r="AI12" s="150" t="s">
        <v>291</v>
      </c>
      <c r="AJ12" s="150" t="s">
        <v>291</v>
      </c>
      <c r="AK12" s="150" t="s">
        <v>291</v>
      </c>
      <c r="AL12" s="150" t="s">
        <v>291</v>
      </c>
      <c r="AM12" s="151" t="s">
        <v>114</v>
      </c>
      <c r="AN12" s="151" t="s">
        <v>114</v>
      </c>
      <c r="AO12" s="151" t="s">
        <v>114</v>
      </c>
      <c r="AP12" s="151" t="s">
        <v>114</v>
      </c>
      <c r="AQ12" s="151" t="s">
        <v>114</v>
      </c>
      <c r="AR12" s="151" t="s">
        <v>114</v>
      </c>
      <c r="AS12" s="146" t="s">
        <v>115</v>
      </c>
      <c r="AT12" s="146" t="s">
        <v>115</v>
      </c>
      <c r="AU12" s="146" t="s">
        <v>115</v>
      </c>
      <c r="AV12" s="146" t="s">
        <v>115</v>
      </c>
      <c r="AW12" s="146" t="s">
        <v>115</v>
      </c>
      <c r="AX12" s="146" t="s">
        <v>115</v>
      </c>
      <c r="AY12" s="146" t="s">
        <v>115</v>
      </c>
      <c r="AZ12" s="146" t="s">
        <v>115</v>
      </c>
      <c r="BA12" s="146" t="s">
        <v>115</v>
      </c>
      <c r="BB12" s="144">
        <v>2</v>
      </c>
      <c r="BC12" s="144">
        <v>0</v>
      </c>
      <c r="BD12" s="144">
        <v>5</v>
      </c>
      <c r="BE12" s="144">
        <v>7</v>
      </c>
    </row>
    <row r="13" spans="1:59" s="145" customFormat="1" ht="30" customHeight="1" x14ac:dyDescent="0.2">
      <c r="A13" s="146"/>
      <c r="B13" s="146"/>
      <c r="C13" s="146"/>
      <c r="D13" s="146"/>
      <c r="E13" s="146"/>
      <c r="F13" s="146"/>
      <c r="G13" s="146"/>
      <c r="H13" s="152"/>
      <c r="I13" s="146"/>
      <c r="J13" s="146"/>
      <c r="K13" s="147"/>
      <c r="L13" s="148"/>
      <c r="M13" s="153"/>
      <c r="N13" s="147"/>
      <c r="O13" s="147"/>
      <c r="P13" s="147"/>
      <c r="Q13" s="147"/>
      <c r="R13" s="147"/>
      <c r="S13" s="146"/>
      <c r="T13" s="146"/>
      <c r="U13" s="147"/>
      <c r="V13" s="147"/>
      <c r="W13" s="146"/>
      <c r="X13" s="146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5"/>
      <c r="AQ13" s="155"/>
      <c r="AR13" s="155"/>
      <c r="AS13" s="147"/>
      <c r="AT13" s="147"/>
      <c r="AU13" s="147"/>
      <c r="AV13" s="147"/>
      <c r="AW13" s="147"/>
      <c r="AX13" s="147"/>
      <c r="AY13" s="147"/>
      <c r="AZ13" s="147"/>
      <c r="BA13" s="147"/>
      <c r="BB13" s="144">
        <f>SUM(BB8:BB12)</f>
        <v>5</v>
      </c>
      <c r="BC13" s="144">
        <f t="shared" ref="BC13:BE13" si="1">SUM(BC8:BC12)</f>
        <v>5</v>
      </c>
      <c r="BD13" s="144">
        <f t="shared" si="1"/>
        <v>5</v>
      </c>
      <c r="BE13" s="144">
        <f t="shared" si="1"/>
        <v>10</v>
      </c>
      <c r="BG13" s="145">
        <f>SUM(BB13:BF13)</f>
        <v>25</v>
      </c>
    </row>
    <row r="14" spans="1:59" s="139" customFormat="1" ht="18.75" customHeight="1" x14ac:dyDescent="0.2">
      <c r="A14" s="156"/>
      <c r="B14" s="156"/>
      <c r="C14" s="156"/>
      <c r="D14" s="156"/>
      <c r="E14" s="156"/>
      <c r="F14" s="156"/>
      <c r="G14" s="157"/>
      <c r="H14" s="157"/>
      <c r="I14" s="157"/>
      <c r="J14" s="157"/>
      <c r="K14" s="158"/>
      <c r="L14" s="157"/>
      <c r="M14" s="157"/>
      <c r="N14" s="157"/>
      <c r="O14" s="157"/>
      <c r="P14" s="157"/>
      <c r="Q14" s="157"/>
      <c r="R14" s="157"/>
      <c r="S14" s="157"/>
      <c r="T14" s="157"/>
      <c r="U14" s="159"/>
      <c r="V14" s="159"/>
      <c r="W14" s="159"/>
      <c r="X14" s="157"/>
      <c r="Y14" s="157"/>
      <c r="Z14" s="157"/>
      <c r="AA14" s="157"/>
      <c r="AB14" s="157"/>
      <c r="AC14" s="157"/>
      <c r="AD14" s="157"/>
      <c r="AE14" s="157"/>
      <c r="AF14" s="158"/>
      <c r="AG14" s="160"/>
      <c r="AH14" s="160"/>
      <c r="AI14" s="160"/>
      <c r="AJ14" s="160"/>
      <c r="AK14" s="160"/>
      <c r="AL14" s="161"/>
      <c r="AM14" s="161"/>
      <c r="AN14" s="161"/>
      <c r="AO14" s="161"/>
      <c r="AP14" s="162"/>
      <c r="AQ14" s="161"/>
      <c r="AR14" s="161"/>
      <c r="AS14" s="157"/>
      <c r="AT14" s="157"/>
      <c r="AU14" s="157"/>
      <c r="AV14" s="157"/>
      <c r="AW14" s="157"/>
      <c r="AX14" s="157"/>
      <c r="AY14" s="157"/>
      <c r="AZ14" s="157"/>
      <c r="BA14" s="157"/>
    </row>
    <row r="15" spans="1:59" x14ac:dyDescent="0.2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</row>
    <row r="16" spans="1:59" ht="14.25" x14ac:dyDescent="0.2">
      <c r="C16" s="163" t="s">
        <v>116</v>
      </c>
      <c r="D16" s="163"/>
      <c r="E16" s="163"/>
      <c r="F16" s="163"/>
      <c r="G16" s="163"/>
    </row>
    <row r="19" spans="1:56" s="165" customFormat="1" ht="18" x14ac:dyDescent="0.25">
      <c r="A19" s="279"/>
      <c r="B19" s="279" t="s">
        <v>117</v>
      </c>
      <c r="C19" s="279"/>
      <c r="D19" s="279"/>
      <c r="E19" s="279"/>
      <c r="F19" s="279"/>
      <c r="G19" s="279"/>
      <c r="H19" s="279"/>
      <c r="I19" s="279" t="s">
        <v>118</v>
      </c>
      <c r="J19" s="279"/>
      <c r="K19" s="279"/>
      <c r="L19" s="279"/>
      <c r="M19" s="279"/>
      <c r="N19" s="279"/>
      <c r="O19" s="279"/>
      <c r="P19" s="279"/>
      <c r="Q19" s="279" t="s">
        <v>288</v>
      </c>
      <c r="R19" s="279"/>
      <c r="S19" s="279"/>
      <c r="T19" s="279"/>
      <c r="U19" s="279"/>
      <c r="V19" s="279"/>
      <c r="W19" s="279"/>
      <c r="X19" s="279"/>
      <c r="Y19" s="279" t="s">
        <v>118</v>
      </c>
      <c r="Z19" s="279"/>
      <c r="AA19" s="279"/>
      <c r="AB19" s="279"/>
      <c r="AC19" s="279"/>
      <c r="AD19" s="279"/>
      <c r="AE19" s="279"/>
      <c r="AF19" s="279"/>
      <c r="AG19" s="279" t="s">
        <v>119</v>
      </c>
      <c r="AH19" s="279"/>
      <c r="AI19" s="279"/>
      <c r="AJ19" s="279"/>
      <c r="AK19" s="279"/>
      <c r="AL19" s="279"/>
      <c r="AM19" s="279"/>
      <c r="AN19" s="279"/>
      <c r="AO19" s="279" t="s">
        <v>120</v>
      </c>
      <c r="AP19" s="279"/>
      <c r="AQ19" s="279"/>
      <c r="AR19" s="279"/>
      <c r="AS19" s="279"/>
      <c r="AT19" s="279"/>
      <c r="AU19" s="279"/>
      <c r="AV19" s="279"/>
      <c r="AW19" s="279" t="s">
        <v>72</v>
      </c>
      <c r="AX19" s="279"/>
      <c r="AY19" s="279"/>
      <c r="AZ19" s="279"/>
      <c r="BA19" s="164"/>
    </row>
    <row r="20" spans="1:56" s="165" customFormat="1" ht="18" x14ac:dyDescent="0.25">
      <c r="A20" s="279"/>
      <c r="B20" s="279" t="s">
        <v>121</v>
      </c>
      <c r="C20" s="279"/>
      <c r="D20" s="279"/>
      <c r="E20" s="279"/>
      <c r="F20" s="279"/>
      <c r="G20" s="279"/>
      <c r="H20" s="279"/>
      <c r="I20" s="279" t="s">
        <v>289</v>
      </c>
      <c r="J20" s="279"/>
      <c r="K20" s="279"/>
      <c r="L20" s="279"/>
      <c r="M20" s="279"/>
      <c r="N20" s="279"/>
      <c r="O20" s="279"/>
      <c r="P20" s="279"/>
      <c r="Q20" s="279" t="s">
        <v>290</v>
      </c>
      <c r="R20" s="279"/>
      <c r="S20" s="279"/>
      <c r="T20" s="279"/>
      <c r="U20" s="279"/>
      <c r="V20" s="279"/>
      <c r="W20" s="279"/>
      <c r="X20" s="279"/>
      <c r="Y20" s="279" t="s">
        <v>122</v>
      </c>
      <c r="Z20" s="279"/>
      <c r="AA20" s="279"/>
      <c r="AB20" s="279"/>
      <c r="AC20" s="279"/>
      <c r="AD20" s="279"/>
      <c r="AE20" s="279"/>
      <c r="AF20" s="279"/>
      <c r="AG20" s="279" t="s">
        <v>123</v>
      </c>
      <c r="AH20" s="279"/>
      <c r="AI20" s="279"/>
      <c r="AJ20" s="279"/>
      <c r="AK20" s="279"/>
      <c r="AL20" s="279"/>
      <c r="AM20" s="279"/>
      <c r="AN20" s="279"/>
      <c r="AO20" s="279" t="s">
        <v>124</v>
      </c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164"/>
    </row>
    <row r="21" spans="1:56" s="165" customFormat="1" ht="18" x14ac:dyDescent="0.25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 t="s">
        <v>123</v>
      </c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164"/>
    </row>
    <row r="24" spans="1:56" s="167" customFormat="1" ht="18" x14ac:dyDescent="0.25">
      <c r="A24" s="166"/>
      <c r="B24" s="166"/>
      <c r="C24" s="159"/>
      <c r="D24" s="147"/>
      <c r="E24" s="166"/>
      <c r="F24" s="166"/>
      <c r="G24" s="166"/>
      <c r="H24" s="166"/>
      <c r="I24" s="166"/>
      <c r="J24" s="166"/>
      <c r="K24" s="146" t="s">
        <v>125</v>
      </c>
      <c r="L24" s="166"/>
      <c r="M24" s="166"/>
      <c r="N24" s="166"/>
      <c r="O24" s="166"/>
      <c r="P24" s="166"/>
      <c r="Q24" s="166"/>
      <c r="R24" s="166"/>
      <c r="S24" s="146" t="s">
        <v>126</v>
      </c>
      <c r="T24" s="166"/>
      <c r="U24" s="166"/>
      <c r="V24" s="166"/>
      <c r="W24" s="166"/>
      <c r="X24" s="166"/>
      <c r="Y24" s="166"/>
      <c r="Z24" s="166"/>
      <c r="AA24" s="146" t="s">
        <v>291</v>
      </c>
      <c r="AB24" s="166"/>
      <c r="AC24" s="166"/>
      <c r="AD24" s="166"/>
      <c r="AE24" s="166"/>
      <c r="AF24" s="166"/>
      <c r="AG24" s="166"/>
      <c r="AH24" s="166"/>
      <c r="AI24" s="146" t="s">
        <v>127</v>
      </c>
      <c r="AJ24" s="166"/>
      <c r="AK24" s="166"/>
      <c r="AL24" s="166"/>
      <c r="AM24" s="166"/>
      <c r="AN24" s="166"/>
      <c r="AO24" s="166"/>
      <c r="AP24" s="166"/>
      <c r="AQ24" s="146" t="s">
        <v>114</v>
      </c>
      <c r="AR24" s="166"/>
      <c r="AS24" s="166"/>
      <c r="AT24" s="166"/>
      <c r="AU24" s="166"/>
      <c r="AV24" s="166"/>
      <c r="AW24" s="166"/>
      <c r="AX24" s="166"/>
      <c r="AY24" s="146" t="s">
        <v>113</v>
      </c>
      <c r="AZ24" s="166"/>
      <c r="BA24" s="166"/>
    </row>
    <row r="26" spans="1:56" x14ac:dyDescent="0.2">
      <c r="BD26" s="139"/>
    </row>
    <row r="33" spans="1:53" s="139" customFormat="1" x14ac:dyDescent="0.2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</row>
    <row r="34" spans="1:53" s="139" customFormat="1" x14ac:dyDescent="0.2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</row>
    <row r="35" spans="1:53" s="139" customFormat="1" x14ac:dyDescent="0.2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</row>
    <row r="36" spans="1:53" s="139" customFormat="1" x14ac:dyDescent="0.2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</row>
    <row r="37" spans="1:53" s="139" customFormat="1" x14ac:dyDescent="0.2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</row>
    <row r="38" spans="1:53" s="139" customFormat="1" x14ac:dyDescent="0.2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</row>
    <row r="39" spans="1:53" s="139" customFormat="1" x14ac:dyDescent="0.2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</row>
    <row r="40" spans="1:53" s="139" customFormat="1" x14ac:dyDescent="0.2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</row>
    <row r="41" spans="1:53" s="139" customFormat="1" x14ac:dyDescent="0.2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</row>
    <row r="42" spans="1:53" s="139" customFormat="1" x14ac:dyDescent="0.2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</row>
    <row r="43" spans="1:53" s="139" customFormat="1" x14ac:dyDescent="0.2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</row>
    <row r="44" spans="1:53" s="139" customFormat="1" x14ac:dyDescent="0.2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</row>
    <row r="45" spans="1:53" s="139" customFormat="1" x14ac:dyDescent="0.2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</row>
    <row r="46" spans="1:53" s="139" customFormat="1" x14ac:dyDescent="0.2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</row>
    <row r="47" spans="1:53" s="139" customFormat="1" x14ac:dyDescent="0.2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</row>
    <row r="48" spans="1:53" s="139" customFormat="1" x14ac:dyDescent="0.2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</row>
    <row r="49" spans="1:53" s="139" customFormat="1" x14ac:dyDescent="0.2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</row>
    <row r="50" spans="1:53" s="139" customFormat="1" x14ac:dyDescent="0.2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</row>
    <row r="51" spans="1:53" s="139" customFormat="1" x14ac:dyDescent="0.2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</row>
    <row r="52" spans="1:53" s="139" customFormat="1" x14ac:dyDescent="0.2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</row>
    <row r="53" spans="1:53" s="139" customFormat="1" x14ac:dyDescent="0.2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</row>
    <row r="54" spans="1:53" s="139" customFormat="1" x14ac:dyDescent="0.2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</row>
    <row r="55" spans="1:53" s="139" customFormat="1" x14ac:dyDescent="0.2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</row>
    <row r="56" spans="1:53" s="139" customFormat="1" x14ac:dyDescent="0.2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</row>
    <row r="57" spans="1:53" s="139" customFormat="1" x14ac:dyDescent="0.2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</row>
    <row r="58" spans="1:53" s="139" customFormat="1" x14ac:dyDescent="0.2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</row>
    <row r="59" spans="1:53" s="139" customFormat="1" x14ac:dyDescent="0.2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</row>
  </sheetData>
  <mergeCells count="122">
    <mergeCell ref="N2:Q2"/>
    <mergeCell ref="A4:A5"/>
    <mergeCell ref="B4:E4"/>
    <mergeCell ref="F4:F5"/>
    <mergeCell ref="G4:J4"/>
    <mergeCell ref="K4:N4"/>
    <mergeCell ref="O4:R4"/>
    <mergeCell ref="A8:A9"/>
    <mergeCell ref="B8:B9"/>
    <mergeCell ref="C8:C9"/>
    <mergeCell ref="D8:D9"/>
    <mergeCell ref="E8:E9"/>
    <mergeCell ref="F8:F9"/>
    <mergeCell ref="G8:G9"/>
    <mergeCell ref="S4:S5"/>
    <mergeCell ref="T4:W4"/>
    <mergeCell ref="H8:H9"/>
    <mergeCell ref="I8:I9"/>
    <mergeCell ref="J8:J9"/>
    <mergeCell ref="K8:K9"/>
    <mergeCell ref="L8:L9"/>
    <mergeCell ref="M8:M9"/>
    <mergeCell ref="AO4:AR4"/>
    <mergeCell ref="N8:N9"/>
    <mergeCell ref="O8:O9"/>
    <mergeCell ref="P8:P9"/>
    <mergeCell ref="Q8:Q9"/>
    <mergeCell ref="R8:R9"/>
    <mergeCell ref="S8:S9"/>
    <mergeCell ref="AQ8:AQ9"/>
    <mergeCell ref="AS4:AW4"/>
    <mergeCell ref="AX4:BA4"/>
    <mergeCell ref="X4:AA4"/>
    <mergeCell ref="AB4:AE4"/>
    <mergeCell ref="AF4:AJ4"/>
    <mergeCell ref="AK4:AN4"/>
    <mergeCell ref="T8:T9"/>
    <mergeCell ref="U8:U9"/>
    <mergeCell ref="V8:V9"/>
    <mergeCell ref="W8:W9"/>
    <mergeCell ref="X8:X9"/>
    <mergeCell ref="Y8:Y9"/>
    <mergeCell ref="AH8:AH9"/>
    <mergeCell ref="AI8:AI9"/>
    <mergeCell ref="AJ8:AJ9"/>
    <mergeCell ref="AK8:AK9"/>
    <mergeCell ref="Z8:Z9"/>
    <mergeCell ref="AA8:AA9"/>
    <mergeCell ref="AB8:AB9"/>
    <mergeCell ref="AC8:AC9"/>
    <mergeCell ref="AD8:AD9"/>
    <mergeCell ref="AE8:AE9"/>
    <mergeCell ref="AX8:AX9"/>
    <mergeCell ref="AY8:AY9"/>
    <mergeCell ref="AZ8:AZ9"/>
    <mergeCell ref="BA8:BA9"/>
    <mergeCell ref="A10:A11"/>
    <mergeCell ref="B10:B11"/>
    <mergeCell ref="C10:C11"/>
    <mergeCell ref="D10:D11"/>
    <mergeCell ref="E10:E11"/>
    <mergeCell ref="F10:F11"/>
    <mergeCell ref="AR8:AR9"/>
    <mergeCell ref="AS8:AS9"/>
    <mergeCell ref="AT8:AT9"/>
    <mergeCell ref="AU8:AU9"/>
    <mergeCell ref="AV8:AV9"/>
    <mergeCell ref="AW8:AW9"/>
    <mergeCell ref="AL8:AL9"/>
    <mergeCell ref="AM8:AM9"/>
    <mergeCell ref="AN8:AN9"/>
    <mergeCell ref="AP8:AP9"/>
    <mergeCell ref="AO8:AO9"/>
    <mergeCell ref="AF8:AF9"/>
    <mergeCell ref="AG8:AG9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AW10:AW11"/>
    <mergeCell ref="AX10:AX11"/>
    <mergeCell ref="AY10:AY11"/>
    <mergeCell ref="AZ10:AZ11"/>
    <mergeCell ref="BA10:BA11"/>
    <mergeCell ref="AQ10:AQ11"/>
    <mergeCell ref="AR10:AR11"/>
    <mergeCell ref="AS10:AS11"/>
    <mergeCell ref="AT10:AT11"/>
    <mergeCell ref="AU10:AU11"/>
    <mergeCell ref="AV10:AV11"/>
  </mergeCells>
  <printOptions gridLines="1"/>
  <pageMargins left="0.39370078740157483" right="0.39370078740157483" top="0.55118110236220474" bottom="0.55118110236220474" header="0.51181102362204722" footer="0.51181102362204722"/>
  <pageSetup paperSize="9" scale="6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view="pageBreakPreview" zoomScale="110" zoomScaleNormal="110" zoomScaleSheetLayoutView="110" workbookViewId="0">
      <pane xSplit="14" ySplit="16" topLeftCell="O17" activePane="bottomRight" state="frozen"/>
      <selection pane="topRight" activeCell="O1" sqref="O1"/>
      <selection pane="bottomLeft" activeCell="A17" sqref="A17"/>
      <selection pane="bottomRight" activeCell="Z12" sqref="Z12"/>
    </sheetView>
  </sheetViews>
  <sheetFormatPr defaultColWidth="8.85546875" defaultRowHeight="12.75" x14ac:dyDescent="0.2"/>
  <cols>
    <col min="1" max="1" width="7.7109375" style="18" customWidth="1"/>
    <col min="2" max="2" width="34.42578125" style="126" customWidth="1"/>
    <col min="3" max="3" width="3.42578125" style="127" customWidth="1"/>
    <col min="4" max="4" width="3.28515625" style="127" customWidth="1"/>
    <col min="5" max="5" width="3.42578125" style="127" customWidth="1"/>
    <col min="6" max="6" width="5.5703125" style="18" customWidth="1"/>
    <col min="7" max="7" width="4.85546875" style="18" customWidth="1"/>
    <col min="8" max="11" width="7.140625" style="18" customWidth="1"/>
    <col min="12" max="12" width="6" style="385" customWidth="1"/>
    <col min="13" max="13" width="5.28515625" style="18" customWidth="1"/>
    <col min="14" max="14" width="4" style="18" customWidth="1"/>
    <col min="15" max="15" width="4.7109375" style="19" customWidth="1"/>
    <col min="16" max="16" width="4.7109375" style="18" customWidth="1"/>
    <col min="17" max="18" width="4.7109375" style="326" customWidth="1"/>
    <col min="19" max="22" width="4.7109375" style="18" customWidth="1"/>
    <col min="23" max="23" width="8.140625" style="217" customWidth="1"/>
    <col min="24" max="24" width="4.42578125" style="217" customWidth="1"/>
    <col min="25" max="25" width="6.42578125" style="217" customWidth="1"/>
    <col min="26" max="26" width="5.140625" style="217" customWidth="1"/>
    <col min="27" max="27" width="8.28515625" style="20" customWidth="1"/>
    <col min="28" max="16384" width="8.85546875" style="20"/>
  </cols>
  <sheetData>
    <row r="1" spans="1:28" ht="14.45" customHeight="1" x14ac:dyDescent="0.2">
      <c r="B1" s="472" t="s">
        <v>338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</row>
    <row r="2" spans="1:28" s="23" customFormat="1" ht="22.9" customHeight="1" x14ac:dyDescent="0.2">
      <c r="A2" s="21"/>
      <c r="B2" s="22" t="s">
        <v>191</v>
      </c>
      <c r="C2" s="473" t="s">
        <v>186</v>
      </c>
      <c r="D2" s="473"/>
      <c r="E2" s="473"/>
      <c r="F2" s="478" t="s">
        <v>192</v>
      </c>
      <c r="G2" s="481" t="s">
        <v>296</v>
      </c>
      <c r="H2" s="482"/>
      <c r="I2" s="482"/>
      <c r="J2" s="482"/>
      <c r="K2" s="482"/>
      <c r="L2" s="482"/>
      <c r="M2" s="482"/>
      <c r="N2" s="483"/>
      <c r="O2" s="486" t="s">
        <v>9</v>
      </c>
      <c r="P2" s="486"/>
      <c r="Q2" s="486"/>
      <c r="R2" s="486"/>
      <c r="S2" s="486"/>
      <c r="T2" s="486"/>
      <c r="U2" s="486"/>
      <c r="V2" s="486"/>
      <c r="W2" s="215"/>
      <c r="X2" s="215"/>
      <c r="Y2" s="215"/>
      <c r="Z2" s="215"/>
    </row>
    <row r="3" spans="1:28" s="23" customFormat="1" ht="18.75" customHeight="1" x14ac:dyDescent="0.2">
      <c r="A3" s="468" t="s">
        <v>193</v>
      </c>
      <c r="B3" s="468" t="s">
        <v>185</v>
      </c>
      <c r="C3" s="471" t="s">
        <v>155</v>
      </c>
      <c r="D3" s="471" t="s">
        <v>194</v>
      </c>
      <c r="E3" s="471" t="s">
        <v>156</v>
      </c>
      <c r="F3" s="479"/>
      <c r="G3" s="459" t="s">
        <v>4</v>
      </c>
      <c r="H3" s="484" t="s">
        <v>297</v>
      </c>
      <c r="I3" s="484"/>
      <c r="J3" s="484"/>
      <c r="K3" s="484"/>
      <c r="L3" s="484"/>
      <c r="M3" s="484"/>
      <c r="N3" s="485"/>
      <c r="O3" s="486"/>
      <c r="P3" s="486"/>
      <c r="Q3" s="486"/>
      <c r="R3" s="486"/>
      <c r="S3" s="486"/>
      <c r="T3" s="486"/>
      <c r="U3" s="486"/>
      <c r="V3" s="486"/>
      <c r="W3" s="215"/>
      <c r="X3" s="215"/>
      <c r="Y3" s="215"/>
      <c r="Z3" s="215"/>
    </row>
    <row r="4" spans="1:28" s="23" customFormat="1" ht="17.25" customHeight="1" x14ac:dyDescent="0.2">
      <c r="A4" s="469"/>
      <c r="B4" s="469"/>
      <c r="C4" s="471"/>
      <c r="D4" s="471"/>
      <c r="E4" s="471"/>
      <c r="F4" s="479"/>
      <c r="G4" s="459"/>
      <c r="H4" s="485" t="s">
        <v>298</v>
      </c>
      <c r="I4" s="487"/>
      <c r="J4" s="487"/>
      <c r="K4" s="487"/>
      <c r="L4" s="490" t="s">
        <v>302</v>
      </c>
      <c r="M4" s="459" t="s">
        <v>303</v>
      </c>
      <c r="N4" s="459" t="s">
        <v>71</v>
      </c>
      <c r="O4" s="474" t="s">
        <v>0</v>
      </c>
      <c r="P4" s="475"/>
      <c r="Q4" s="476" t="s">
        <v>1</v>
      </c>
      <c r="R4" s="477"/>
      <c r="S4" s="474" t="s">
        <v>2</v>
      </c>
      <c r="T4" s="475"/>
      <c r="U4" s="474" t="s">
        <v>3</v>
      </c>
      <c r="V4" s="475"/>
      <c r="W4" s="215"/>
      <c r="X4" s="215"/>
      <c r="Y4" s="215"/>
      <c r="Z4" s="215"/>
    </row>
    <row r="5" spans="1:28" s="23" customFormat="1" ht="22.9" customHeight="1" x14ac:dyDescent="0.2">
      <c r="A5" s="469"/>
      <c r="B5" s="469"/>
      <c r="C5" s="471"/>
      <c r="D5" s="471"/>
      <c r="E5" s="471"/>
      <c r="F5" s="479"/>
      <c r="G5" s="459"/>
      <c r="H5" s="488" t="s">
        <v>299</v>
      </c>
      <c r="I5" s="460" t="s">
        <v>300</v>
      </c>
      <c r="J5" s="460"/>
      <c r="K5" s="460"/>
      <c r="L5" s="491"/>
      <c r="M5" s="459"/>
      <c r="N5" s="459"/>
      <c r="O5" s="25" t="s">
        <v>195</v>
      </c>
      <c r="P5" s="25" t="s">
        <v>128</v>
      </c>
      <c r="Q5" s="327" t="s">
        <v>129</v>
      </c>
      <c r="R5" s="327" t="s">
        <v>130</v>
      </c>
      <c r="S5" s="25" t="s">
        <v>131</v>
      </c>
      <c r="T5" s="25" t="s">
        <v>132</v>
      </c>
      <c r="U5" s="25" t="s">
        <v>133</v>
      </c>
      <c r="V5" s="25" t="s">
        <v>134</v>
      </c>
      <c r="W5" s="215"/>
      <c r="X5" s="215"/>
      <c r="Y5" s="215"/>
      <c r="Z5" s="215"/>
    </row>
    <row r="6" spans="1:28" s="23" customFormat="1" ht="68.25" customHeight="1" x14ac:dyDescent="0.2">
      <c r="A6" s="470"/>
      <c r="B6" s="470"/>
      <c r="C6" s="471"/>
      <c r="D6" s="471"/>
      <c r="E6" s="471"/>
      <c r="F6" s="480"/>
      <c r="G6" s="459"/>
      <c r="H6" s="489"/>
      <c r="I6" s="26" t="s">
        <v>301</v>
      </c>
      <c r="J6" s="27" t="s">
        <v>6</v>
      </c>
      <c r="K6" s="27" t="s">
        <v>5</v>
      </c>
      <c r="L6" s="492"/>
      <c r="M6" s="459"/>
      <c r="N6" s="459"/>
      <c r="O6" s="359">
        <v>17</v>
      </c>
      <c r="P6" s="360">
        <v>22</v>
      </c>
      <c r="Q6" s="360">
        <v>17</v>
      </c>
      <c r="R6" s="360">
        <v>18</v>
      </c>
      <c r="S6" s="360">
        <v>16</v>
      </c>
      <c r="T6" s="360">
        <v>15</v>
      </c>
      <c r="U6" s="360">
        <v>14</v>
      </c>
      <c r="V6" s="360">
        <v>5</v>
      </c>
      <c r="W6" s="214" t="s">
        <v>220</v>
      </c>
      <c r="X6" s="216" t="s">
        <v>221</v>
      </c>
      <c r="Y6" s="216" t="s">
        <v>222</v>
      </c>
      <c r="Z6" s="214" t="s">
        <v>188</v>
      </c>
      <c r="AA6" s="23">
        <f>SUM(Q6:V6)</f>
        <v>85</v>
      </c>
    </row>
    <row r="7" spans="1:28" s="30" customFormat="1" ht="11.45" customHeight="1" thickBot="1" x14ac:dyDescent="0.25">
      <c r="A7" s="24">
        <v>1</v>
      </c>
      <c r="B7" s="263">
        <v>2</v>
      </c>
      <c r="C7" s="185">
        <f>B7+1</f>
        <v>3</v>
      </c>
      <c r="D7" s="185">
        <f t="shared" ref="D7:N7" si="0">C7+1</f>
        <v>4</v>
      </c>
      <c r="E7" s="185">
        <f t="shared" si="0"/>
        <v>5</v>
      </c>
      <c r="F7" s="185">
        <f t="shared" si="0"/>
        <v>6</v>
      </c>
      <c r="G7" s="185">
        <f t="shared" ref="G7" si="1">F7+1</f>
        <v>7</v>
      </c>
      <c r="H7" s="185">
        <f t="shared" ref="H7" si="2">G7+1</f>
        <v>8</v>
      </c>
      <c r="I7" s="185"/>
      <c r="J7" s="185"/>
      <c r="K7" s="185"/>
      <c r="L7" s="372">
        <f>H7+1</f>
        <v>9</v>
      </c>
      <c r="M7" s="185">
        <f t="shared" si="0"/>
        <v>10</v>
      </c>
      <c r="N7" s="185">
        <f t="shared" si="0"/>
        <v>11</v>
      </c>
      <c r="O7" s="185">
        <f t="shared" ref="O7" si="3">N7+1</f>
        <v>12</v>
      </c>
      <c r="P7" s="185">
        <f t="shared" ref="P7" si="4">O7+1</f>
        <v>13</v>
      </c>
      <c r="Q7" s="329">
        <f t="shared" ref="Q7" si="5">P7+1</f>
        <v>14</v>
      </c>
      <c r="R7" s="329">
        <f t="shared" ref="R7" si="6">Q7+1</f>
        <v>15</v>
      </c>
      <c r="S7" s="185">
        <f t="shared" ref="S7" si="7">R7+1</f>
        <v>16</v>
      </c>
      <c r="T7" s="185">
        <f t="shared" ref="T7" si="8">S7+1</f>
        <v>17</v>
      </c>
      <c r="U7" s="185">
        <f t="shared" ref="U7" si="9">T7+1</f>
        <v>18</v>
      </c>
      <c r="V7" s="185">
        <f t="shared" ref="V7" si="10">U7+1</f>
        <v>19</v>
      </c>
      <c r="W7" s="264"/>
      <c r="X7" s="265"/>
      <c r="Y7" s="265"/>
      <c r="Z7" s="264"/>
    </row>
    <row r="8" spans="1:28" s="33" customFormat="1" ht="11.45" customHeight="1" thickBot="1" x14ac:dyDescent="0.25">
      <c r="A8" s="31" t="s">
        <v>18</v>
      </c>
      <c r="B8" s="32" t="s">
        <v>57</v>
      </c>
      <c r="C8" s="266">
        <f t="shared" ref="C8:P8" si="11">C9+C18+C24</f>
        <v>3</v>
      </c>
      <c r="D8" s="266">
        <f t="shared" si="11"/>
        <v>0</v>
      </c>
      <c r="E8" s="266">
        <f t="shared" si="11"/>
        <v>11</v>
      </c>
      <c r="F8" s="266">
        <f t="shared" si="11"/>
        <v>1476</v>
      </c>
      <c r="G8" s="266">
        <f t="shared" si="11"/>
        <v>0</v>
      </c>
      <c r="H8" s="266">
        <f t="shared" si="11"/>
        <v>1404</v>
      </c>
      <c r="I8" s="266">
        <f t="shared" si="11"/>
        <v>1076</v>
      </c>
      <c r="J8" s="266">
        <f t="shared" si="11"/>
        <v>328</v>
      </c>
      <c r="K8" s="266">
        <f t="shared" si="11"/>
        <v>0</v>
      </c>
      <c r="L8" s="70">
        <f t="shared" si="11"/>
        <v>0</v>
      </c>
      <c r="M8" s="266">
        <f t="shared" si="11"/>
        <v>50</v>
      </c>
      <c r="N8" s="266">
        <f t="shared" si="11"/>
        <v>22</v>
      </c>
      <c r="O8" s="266">
        <f t="shared" si="11"/>
        <v>612</v>
      </c>
      <c r="P8" s="266">
        <f t="shared" si="11"/>
        <v>792</v>
      </c>
      <c r="Q8" s="266">
        <f t="shared" ref="Q8:Y8" si="12">SUM(Q9+Q18)</f>
        <v>0</v>
      </c>
      <c r="R8" s="266">
        <f t="shared" si="12"/>
        <v>0</v>
      </c>
      <c r="S8" s="266">
        <f t="shared" si="12"/>
        <v>0</v>
      </c>
      <c r="T8" s="266">
        <f t="shared" si="12"/>
        <v>0</v>
      </c>
      <c r="U8" s="266">
        <f t="shared" si="12"/>
        <v>0</v>
      </c>
      <c r="V8" s="266">
        <f t="shared" si="12"/>
        <v>0</v>
      </c>
      <c r="W8" s="266">
        <f t="shared" si="12"/>
        <v>24</v>
      </c>
      <c r="X8" s="266">
        <f t="shared" si="12"/>
        <v>40</v>
      </c>
      <c r="Y8" s="266">
        <f t="shared" si="12"/>
        <v>36</v>
      </c>
      <c r="Z8" s="267">
        <f>SUM(Z9+Z18)</f>
        <v>100</v>
      </c>
      <c r="AA8" s="33">
        <f>O6*36</f>
        <v>612</v>
      </c>
      <c r="AB8" s="33">
        <f>P6*36</f>
        <v>792</v>
      </c>
    </row>
    <row r="9" spans="1:28" s="37" customFormat="1" ht="11.45" customHeight="1" thickBot="1" x14ac:dyDescent="0.25">
      <c r="A9" s="260"/>
      <c r="B9" s="261" t="s">
        <v>208</v>
      </c>
      <c r="C9" s="34">
        <v>2</v>
      </c>
      <c r="D9" s="35"/>
      <c r="E9" s="35">
        <v>5</v>
      </c>
      <c r="F9" s="36">
        <f t="shared" ref="F9:O9" si="13">SUM(F10:F17)</f>
        <v>898</v>
      </c>
      <c r="G9" s="36">
        <f t="shared" si="13"/>
        <v>0</v>
      </c>
      <c r="H9" s="36">
        <f t="shared" si="13"/>
        <v>856</v>
      </c>
      <c r="I9" s="36">
        <f t="shared" si="13"/>
        <v>624</v>
      </c>
      <c r="J9" s="36">
        <f t="shared" si="13"/>
        <v>232</v>
      </c>
      <c r="K9" s="36">
        <f t="shared" si="13"/>
        <v>0</v>
      </c>
      <c r="L9" s="70">
        <f t="shared" si="13"/>
        <v>0</v>
      </c>
      <c r="M9" s="36">
        <f t="shared" si="13"/>
        <v>28</v>
      </c>
      <c r="N9" s="36">
        <f t="shared" si="13"/>
        <v>14</v>
      </c>
      <c r="O9" s="36">
        <f t="shared" si="13"/>
        <v>382</v>
      </c>
      <c r="P9" s="36">
        <f>SUM(P10:P17)</f>
        <v>474</v>
      </c>
      <c r="Q9" s="330">
        <f t="shared" ref="Q9:V9" si="14">SUM(Q10:Q17)</f>
        <v>0</v>
      </c>
      <c r="R9" s="330">
        <f t="shared" si="14"/>
        <v>0</v>
      </c>
      <c r="S9" s="36">
        <f t="shared" si="14"/>
        <v>0</v>
      </c>
      <c r="T9" s="36">
        <f t="shared" si="14"/>
        <v>0</v>
      </c>
      <c r="U9" s="36">
        <f t="shared" si="14"/>
        <v>0</v>
      </c>
      <c r="V9" s="36">
        <f t="shared" si="14"/>
        <v>0</v>
      </c>
      <c r="W9" s="220">
        <f t="shared" ref="W9" si="15">SUM(W10:W17)</f>
        <v>16</v>
      </c>
      <c r="X9" s="220">
        <f t="shared" ref="X9:Y9" si="16">SUM(X10:X17)</f>
        <v>28</v>
      </c>
      <c r="Y9" s="220">
        <f t="shared" si="16"/>
        <v>24</v>
      </c>
      <c r="Z9" s="262">
        <f>SUM(Z10:Z17)</f>
        <v>68</v>
      </c>
    </row>
    <row r="10" spans="1:28" s="23" customFormat="1" ht="11.45" customHeight="1" x14ac:dyDescent="0.2">
      <c r="A10" s="38" t="s">
        <v>209</v>
      </c>
      <c r="B10" s="252" t="s">
        <v>248</v>
      </c>
      <c r="C10" s="254">
        <v>2</v>
      </c>
      <c r="D10" s="254"/>
      <c r="E10" s="259"/>
      <c r="F10" s="39">
        <f>H10+SUM(M10:N10)+G10</f>
        <v>88</v>
      </c>
      <c r="G10" s="39"/>
      <c r="H10" s="39">
        <f>SUM(O10:P10)</f>
        <v>78</v>
      </c>
      <c r="I10" s="39">
        <f>H10-J10</f>
        <v>78</v>
      </c>
      <c r="J10" s="39"/>
      <c r="K10" s="39"/>
      <c r="L10" s="373"/>
      <c r="M10" s="392">
        <v>4</v>
      </c>
      <c r="N10" s="391">
        <v>6</v>
      </c>
      <c r="O10" s="41">
        <v>34</v>
      </c>
      <c r="P10" s="41">
        <v>44</v>
      </c>
      <c r="Q10" s="331"/>
      <c r="R10" s="331"/>
      <c r="S10" s="42"/>
      <c r="T10" s="42"/>
      <c r="U10" s="42"/>
      <c r="V10" s="42"/>
      <c r="W10" s="225">
        <v>8</v>
      </c>
      <c r="X10" s="225">
        <v>8</v>
      </c>
      <c r="Y10" s="225">
        <v>12</v>
      </c>
      <c r="Z10" s="226">
        <f t="shared" ref="Z10:Z17" si="17">SUM(W10:Y10)</f>
        <v>28</v>
      </c>
    </row>
    <row r="11" spans="1:28" s="23" customFormat="1" ht="11.45" customHeight="1" x14ac:dyDescent="0.2">
      <c r="A11" s="38" t="s">
        <v>210</v>
      </c>
      <c r="B11" s="252" t="s">
        <v>249</v>
      </c>
      <c r="C11" s="254"/>
      <c r="D11" s="254"/>
      <c r="E11" s="257">
        <v>2</v>
      </c>
      <c r="F11" s="39">
        <f t="shared" ref="F11:F17" si="18">H11+SUM(M11:N11)+G11</f>
        <v>86</v>
      </c>
      <c r="G11" s="39"/>
      <c r="H11" s="39">
        <f t="shared" ref="H11:H23" si="19">SUM(O11:P11)</f>
        <v>84</v>
      </c>
      <c r="I11" s="39">
        <f t="shared" ref="I11:I27" si="20">H11-J11</f>
        <v>84</v>
      </c>
      <c r="J11" s="39"/>
      <c r="K11" s="39"/>
      <c r="L11" s="373"/>
      <c r="M11" s="392">
        <v>2</v>
      </c>
      <c r="N11" s="391"/>
      <c r="O11" s="268">
        <v>42</v>
      </c>
      <c r="P11" s="268">
        <v>42</v>
      </c>
      <c r="Q11" s="331"/>
      <c r="R11" s="332"/>
      <c r="S11" s="42"/>
      <c r="T11" s="42"/>
      <c r="U11" s="42"/>
      <c r="V11" s="42"/>
      <c r="W11" s="214"/>
      <c r="X11" s="214">
        <v>2</v>
      </c>
      <c r="Y11" s="214"/>
      <c r="Z11" s="218">
        <f t="shared" si="17"/>
        <v>2</v>
      </c>
    </row>
    <row r="12" spans="1:28" s="23" customFormat="1" ht="14.25" customHeight="1" x14ac:dyDescent="0.2">
      <c r="A12" s="38" t="s">
        <v>211</v>
      </c>
      <c r="B12" s="252" t="s">
        <v>7</v>
      </c>
      <c r="C12" s="254"/>
      <c r="D12" s="254"/>
      <c r="E12" s="257">
        <v>2</v>
      </c>
      <c r="F12" s="39">
        <f t="shared" si="18"/>
        <v>122</v>
      </c>
      <c r="G12" s="39"/>
      <c r="H12" s="39">
        <f t="shared" si="19"/>
        <v>118</v>
      </c>
      <c r="I12" s="39">
        <f t="shared" si="20"/>
        <v>0</v>
      </c>
      <c r="J12" s="39">
        <v>118</v>
      </c>
      <c r="K12" s="39"/>
      <c r="L12" s="373"/>
      <c r="M12" s="392">
        <v>4</v>
      </c>
      <c r="N12" s="391"/>
      <c r="O12" s="268">
        <v>52</v>
      </c>
      <c r="P12" s="268">
        <v>66</v>
      </c>
      <c r="Q12" s="331"/>
      <c r="R12" s="333"/>
      <c r="S12" s="29"/>
      <c r="T12" s="29"/>
      <c r="U12" s="29"/>
      <c r="V12" s="29"/>
      <c r="W12" s="214"/>
      <c r="X12" s="214">
        <v>2</v>
      </c>
      <c r="Y12" s="214"/>
      <c r="Z12" s="218">
        <f t="shared" si="17"/>
        <v>2</v>
      </c>
    </row>
    <row r="13" spans="1:28" s="23" customFormat="1" ht="12" customHeight="1" x14ac:dyDescent="0.2">
      <c r="A13" s="38" t="s">
        <v>212</v>
      </c>
      <c r="B13" s="252" t="s">
        <v>170</v>
      </c>
      <c r="C13" s="254">
        <v>2</v>
      </c>
      <c r="D13" s="254"/>
      <c r="E13" s="257"/>
      <c r="F13" s="39">
        <f t="shared" si="18"/>
        <v>250</v>
      </c>
      <c r="G13" s="39"/>
      <c r="H13" s="39">
        <f>SUM(O13:P13)</f>
        <v>234</v>
      </c>
      <c r="I13" s="39">
        <f t="shared" si="20"/>
        <v>234</v>
      </c>
      <c r="J13" s="39"/>
      <c r="K13" s="39"/>
      <c r="L13" s="373"/>
      <c r="M13" s="392">
        <v>8</v>
      </c>
      <c r="N13" s="391">
        <v>8</v>
      </c>
      <c r="O13" s="268">
        <v>114</v>
      </c>
      <c r="P13" s="46">
        <v>120</v>
      </c>
      <c r="Q13" s="331"/>
      <c r="R13" s="332"/>
      <c r="S13" s="29"/>
      <c r="T13" s="29"/>
      <c r="U13" s="29"/>
      <c r="V13" s="29"/>
      <c r="W13" s="219">
        <v>8</v>
      </c>
      <c r="X13" s="219">
        <v>8</v>
      </c>
      <c r="Y13" s="219">
        <v>12</v>
      </c>
      <c r="Z13" s="218">
        <f t="shared" si="17"/>
        <v>28</v>
      </c>
    </row>
    <row r="14" spans="1:28" s="23" customFormat="1" ht="11.45" customHeight="1" x14ac:dyDescent="0.2">
      <c r="A14" s="38" t="s">
        <v>213</v>
      </c>
      <c r="B14" s="252" t="s">
        <v>8</v>
      </c>
      <c r="C14" s="254"/>
      <c r="D14" s="254"/>
      <c r="E14" s="257">
        <v>2</v>
      </c>
      <c r="F14" s="39">
        <f t="shared" si="18"/>
        <v>122</v>
      </c>
      <c r="G14" s="39"/>
      <c r="H14" s="39">
        <f t="shared" si="19"/>
        <v>118</v>
      </c>
      <c r="I14" s="39">
        <f t="shared" si="20"/>
        <v>118</v>
      </c>
      <c r="J14" s="39"/>
      <c r="K14" s="39"/>
      <c r="L14" s="373"/>
      <c r="M14" s="392">
        <v>4</v>
      </c>
      <c r="N14" s="391"/>
      <c r="O14" s="45">
        <v>52</v>
      </c>
      <c r="P14" s="46">
        <v>66</v>
      </c>
      <c r="Q14" s="331"/>
      <c r="R14" s="332"/>
      <c r="S14" s="29"/>
      <c r="T14" s="29"/>
      <c r="U14" s="29"/>
      <c r="V14" s="29"/>
      <c r="W14" s="214"/>
      <c r="X14" s="214">
        <v>2</v>
      </c>
      <c r="Y14" s="214"/>
      <c r="Z14" s="218">
        <f t="shared" si="17"/>
        <v>2</v>
      </c>
    </row>
    <row r="15" spans="1:28" s="23" customFormat="1" ht="11.45" customHeight="1" x14ac:dyDescent="0.2">
      <c r="A15" s="398" t="s">
        <v>214</v>
      </c>
      <c r="B15" s="253" t="s">
        <v>12</v>
      </c>
      <c r="C15" s="255"/>
      <c r="D15" s="255"/>
      <c r="E15" s="399">
        <v>1.2</v>
      </c>
      <c r="F15" s="176">
        <f t="shared" si="18"/>
        <v>120</v>
      </c>
      <c r="G15" s="176"/>
      <c r="H15" s="176">
        <f t="shared" si="19"/>
        <v>118</v>
      </c>
      <c r="I15" s="176">
        <f t="shared" si="20"/>
        <v>4</v>
      </c>
      <c r="J15" s="177">
        <v>114</v>
      </c>
      <c r="K15" s="177"/>
      <c r="L15" s="400"/>
      <c r="M15" s="393">
        <v>2</v>
      </c>
      <c r="N15" s="394"/>
      <c r="O15" s="182">
        <v>52</v>
      </c>
      <c r="P15" s="401">
        <v>66</v>
      </c>
      <c r="Q15" s="334"/>
      <c r="R15" s="329"/>
      <c r="S15" s="24"/>
      <c r="T15" s="24"/>
      <c r="U15" s="24"/>
      <c r="V15" s="24"/>
      <c r="W15" s="214"/>
      <c r="X15" s="214">
        <v>2</v>
      </c>
      <c r="Y15" s="214"/>
      <c r="Z15" s="218">
        <f t="shared" si="17"/>
        <v>2</v>
      </c>
    </row>
    <row r="16" spans="1:28" s="23" customFormat="1" ht="9.75" customHeight="1" x14ac:dyDescent="0.2">
      <c r="A16" s="402" t="s">
        <v>215</v>
      </c>
      <c r="B16" s="403" t="s">
        <v>19</v>
      </c>
      <c r="C16" s="257"/>
      <c r="D16" s="257"/>
      <c r="E16" s="257">
        <v>2</v>
      </c>
      <c r="F16" s="44">
        <f t="shared" si="18"/>
        <v>72</v>
      </c>
      <c r="G16" s="44"/>
      <c r="H16" s="44">
        <f t="shared" si="19"/>
        <v>70</v>
      </c>
      <c r="I16" s="44">
        <f t="shared" si="20"/>
        <v>70</v>
      </c>
      <c r="J16" s="44"/>
      <c r="K16" s="44"/>
      <c r="L16" s="374"/>
      <c r="M16" s="397">
        <v>2</v>
      </c>
      <c r="N16" s="405"/>
      <c r="O16" s="404"/>
      <c r="P16" s="404">
        <v>70</v>
      </c>
      <c r="Q16" s="332"/>
      <c r="R16" s="332"/>
      <c r="S16" s="29"/>
      <c r="T16" s="29"/>
      <c r="U16" s="29"/>
      <c r="V16" s="29"/>
      <c r="W16" s="223"/>
      <c r="X16" s="223">
        <v>2</v>
      </c>
      <c r="Y16" s="223"/>
      <c r="Z16" s="224">
        <f t="shared" ref="Z16" si="21">SUM(W16:Y16)</f>
        <v>2</v>
      </c>
    </row>
    <row r="17" spans="1:26" s="23" customFormat="1" ht="12" customHeight="1" thickBot="1" x14ac:dyDescent="0.25">
      <c r="A17" s="38" t="s">
        <v>216</v>
      </c>
      <c r="B17" s="252" t="s">
        <v>265</v>
      </c>
      <c r="C17" s="255"/>
      <c r="D17" s="255"/>
      <c r="E17" s="256">
        <v>1</v>
      </c>
      <c r="F17" s="39">
        <f t="shared" si="18"/>
        <v>38</v>
      </c>
      <c r="G17" s="39"/>
      <c r="H17" s="39">
        <f t="shared" si="19"/>
        <v>36</v>
      </c>
      <c r="I17" s="39">
        <f t="shared" si="20"/>
        <v>36</v>
      </c>
      <c r="J17" s="176"/>
      <c r="K17" s="176"/>
      <c r="L17" s="375"/>
      <c r="M17" s="393">
        <v>2</v>
      </c>
      <c r="N17" s="394"/>
      <c r="O17" s="182">
        <v>36</v>
      </c>
      <c r="P17" s="30"/>
      <c r="Q17" s="331"/>
      <c r="R17" s="334"/>
      <c r="S17" s="278"/>
      <c r="T17" s="278"/>
      <c r="U17" s="278"/>
      <c r="V17" s="278"/>
      <c r="W17" s="223"/>
      <c r="X17" s="223">
        <v>2</v>
      </c>
      <c r="Y17" s="223"/>
      <c r="Z17" s="224">
        <f t="shared" si="17"/>
        <v>2</v>
      </c>
    </row>
    <row r="18" spans="1:26" s="37" customFormat="1" ht="24" customHeight="1" thickBot="1" x14ac:dyDescent="0.25">
      <c r="A18" s="183"/>
      <c r="B18" s="49" t="s">
        <v>168</v>
      </c>
      <c r="C18" s="35">
        <v>1</v>
      </c>
      <c r="D18" s="35"/>
      <c r="E18" s="35">
        <v>5</v>
      </c>
      <c r="F18" s="50">
        <f t="shared" ref="F18:G18" si="22">SUM(F19:F23)</f>
        <v>578</v>
      </c>
      <c r="G18" s="50">
        <f t="shared" si="22"/>
        <v>0</v>
      </c>
      <c r="H18" s="50">
        <f t="shared" ref="H18" si="23">SUM(H19:H23)</f>
        <v>548</v>
      </c>
      <c r="I18" s="50">
        <f t="shared" ref="I18" si="24">SUM(I19:I23)</f>
        <v>452</v>
      </c>
      <c r="J18" s="50">
        <f t="shared" ref="J18:O18" si="25">SUM(J19:J23)</f>
        <v>96</v>
      </c>
      <c r="K18" s="50">
        <f t="shared" si="25"/>
        <v>0</v>
      </c>
      <c r="L18" s="64">
        <f t="shared" si="25"/>
        <v>0</v>
      </c>
      <c r="M18" s="50">
        <f>SUM(M19:M23)</f>
        <v>22</v>
      </c>
      <c r="N18" s="50">
        <f t="shared" si="25"/>
        <v>8</v>
      </c>
      <c r="O18" s="50">
        <f t="shared" si="25"/>
        <v>230</v>
      </c>
      <c r="P18" s="50">
        <f>SUM(P19:P23)</f>
        <v>318</v>
      </c>
      <c r="Q18" s="335">
        <f t="shared" ref="Q18:Z18" si="26">SUM(Q19:Q25)</f>
        <v>0</v>
      </c>
      <c r="R18" s="335">
        <f t="shared" si="26"/>
        <v>0</v>
      </c>
      <c r="S18" s="50">
        <f t="shared" si="26"/>
        <v>0</v>
      </c>
      <c r="T18" s="50">
        <f t="shared" si="26"/>
        <v>0</v>
      </c>
      <c r="U18" s="50">
        <f t="shared" si="26"/>
        <v>0</v>
      </c>
      <c r="V18" s="269">
        <f t="shared" si="26"/>
        <v>0</v>
      </c>
      <c r="W18" s="218">
        <f t="shared" si="26"/>
        <v>8</v>
      </c>
      <c r="X18" s="218">
        <f t="shared" si="26"/>
        <v>12</v>
      </c>
      <c r="Y18" s="218">
        <f t="shared" si="26"/>
        <v>12</v>
      </c>
      <c r="Z18" s="218">
        <f t="shared" si="26"/>
        <v>32</v>
      </c>
    </row>
    <row r="19" spans="1:26" s="23" customFormat="1" ht="11.45" customHeight="1" x14ac:dyDescent="0.2">
      <c r="A19" s="250" t="s">
        <v>217</v>
      </c>
      <c r="B19" s="252" t="s">
        <v>219</v>
      </c>
      <c r="C19" s="179"/>
      <c r="D19" s="179"/>
      <c r="E19" s="388">
        <v>2</v>
      </c>
      <c r="F19" s="39">
        <f>H19+SUM(M19:N19)+G19</f>
        <v>116</v>
      </c>
      <c r="G19" s="39"/>
      <c r="H19" s="39">
        <f>SUM(O19:P19)</f>
        <v>110</v>
      </c>
      <c r="I19" s="39">
        <f t="shared" si="20"/>
        <v>26</v>
      </c>
      <c r="J19" s="40">
        <v>84</v>
      </c>
      <c r="K19" s="102"/>
      <c r="L19" s="376"/>
      <c r="M19" s="391">
        <v>6</v>
      </c>
      <c r="N19" s="391"/>
      <c r="O19" s="391">
        <v>44</v>
      </c>
      <c r="P19" s="391">
        <v>66</v>
      </c>
      <c r="Q19" s="331"/>
      <c r="R19" s="331"/>
      <c r="S19" s="42"/>
      <c r="T19" s="42"/>
      <c r="U19" s="42"/>
      <c r="V19" s="42"/>
      <c r="W19" s="225"/>
      <c r="X19" s="225">
        <v>4</v>
      </c>
      <c r="Y19" s="225"/>
      <c r="Z19" s="226">
        <f>SUM(W19:Y19)</f>
        <v>4</v>
      </c>
    </row>
    <row r="20" spans="1:26" s="23" customFormat="1" ht="11.45" customHeight="1" x14ac:dyDescent="0.2">
      <c r="A20" s="250" t="s">
        <v>218</v>
      </c>
      <c r="B20" s="252" t="s">
        <v>335</v>
      </c>
      <c r="C20" s="179"/>
      <c r="D20" s="179"/>
      <c r="E20" s="179">
        <v>1.2</v>
      </c>
      <c r="F20" s="39">
        <f t="shared" ref="F20:F23" si="27">H20+SUM(M20:N20)+G20</f>
        <v>154</v>
      </c>
      <c r="G20" s="39"/>
      <c r="H20" s="39">
        <f t="shared" si="19"/>
        <v>150</v>
      </c>
      <c r="I20" s="39">
        <f t="shared" si="20"/>
        <v>150</v>
      </c>
      <c r="J20" s="40"/>
      <c r="K20" s="44"/>
      <c r="L20" s="376"/>
      <c r="M20" s="391">
        <v>4</v>
      </c>
      <c r="N20" s="391"/>
      <c r="O20" s="391">
        <v>78</v>
      </c>
      <c r="P20" s="391">
        <v>72</v>
      </c>
      <c r="Q20" s="331"/>
      <c r="R20" s="332"/>
      <c r="S20" s="29"/>
      <c r="T20" s="29"/>
      <c r="U20" s="29"/>
      <c r="V20" s="29"/>
      <c r="W20" s="214">
        <v>8</v>
      </c>
      <c r="X20" s="216">
        <v>4</v>
      </c>
      <c r="Y20" s="216">
        <v>12</v>
      </c>
      <c r="Z20" s="218">
        <f>SUM(W20:Y20)</f>
        <v>24</v>
      </c>
    </row>
    <row r="21" spans="1:26" s="23" customFormat="1" ht="11.45" customHeight="1" x14ac:dyDescent="0.2">
      <c r="A21" s="250" t="s">
        <v>294</v>
      </c>
      <c r="B21" s="252" t="s">
        <v>334</v>
      </c>
      <c r="C21" s="179">
        <v>2</v>
      </c>
      <c r="D21" s="179"/>
      <c r="E21" s="179"/>
      <c r="F21" s="39">
        <f t="shared" si="27"/>
        <v>110</v>
      </c>
      <c r="G21" s="39"/>
      <c r="H21" s="39">
        <f t="shared" ref="H21" si="28">SUM(O21:P21)</f>
        <v>98</v>
      </c>
      <c r="I21" s="39">
        <f t="shared" ref="I21" si="29">H21-J21</f>
        <v>98</v>
      </c>
      <c r="J21" s="396"/>
      <c r="K21" s="43"/>
      <c r="L21" s="374"/>
      <c r="M21" s="391">
        <v>4</v>
      </c>
      <c r="N21" s="391">
        <v>8</v>
      </c>
      <c r="O21" s="397">
        <v>30</v>
      </c>
      <c r="P21" s="397">
        <v>68</v>
      </c>
      <c r="Q21" s="332"/>
      <c r="R21" s="386"/>
      <c r="S21" s="387"/>
      <c r="T21" s="387"/>
      <c r="U21" s="387"/>
      <c r="V21" s="387"/>
      <c r="W21" s="214"/>
      <c r="X21" s="216"/>
      <c r="Y21" s="216"/>
      <c r="Z21" s="218"/>
    </row>
    <row r="22" spans="1:26" s="23" customFormat="1" ht="11.45" customHeight="1" x14ac:dyDescent="0.2">
      <c r="A22" s="250" t="s">
        <v>333</v>
      </c>
      <c r="B22" s="389" t="s">
        <v>247</v>
      </c>
      <c r="C22" s="179"/>
      <c r="D22" s="179"/>
      <c r="E22" s="179">
        <v>2</v>
      </c>
      <c r="F22" s="39">
        <f t="shared" si="27"/>
        <v>162</v>
      </c>
      <c r="G22" s="39"/>
      <c r="H22" s="39">
        <f t="shared" si="19"/>
        <v>156</v>
      </c>
      <c r="I22" s="39">
        <f t="shared" si="20"/>
        <v>144</v>
      </c>
      <c r="J22" s="44">
        <v>12</v>
      </c>
      <c r="K22" s="43"/>
      <c r="L22" s="374"/>
      <c r="M22" s="392">
        <v>6</v>
      </c>
      <c r="N22" s="391"/>
      <c r="O22" s="397">
        <v>78</v>
      </c>
      <c r="P22" s="397">
        <v>78</v>
      </c>
      <c r="Q22" s="332"/>
      <c r="R22" s="386"/>
      <c r="S22" s="387"/>
      <c r="T22" s="387"/>
      <c r="U22" s="387"/>
      <c r="V22" s="387"/>
      <c r="W22" s="214"/>
      <c r="X22" s="216"/>
      <c r="Y22" s="216"/>
      <c r="Z22" s="218"/>
    </row>
    <row r="23" spans="1:26" s="23" customFormat="1" ht="11.45" customHeight="1" thickBot="1" x14ac:dyDescent="0.25">
      <c r="A23" s="250" t="s">
        <v>337</v>
      </c>
      <c r="B23" s="390" t="s">
        <v>336</v>
      </c>
      <c r="C23" s="179"/>
      <c r="D23" s="179"/>
      <c r="E23" s="388">
        <v>2</v>
      </c>
      <c r="F23" s="39">
        <f t="shared" si="27"/>
        <v>36</v>
      </c>
      <c r="G23" s="39"/>
      <c r="H23" s="39">
        <f t="shared" si="19"/>
        <v>34</v>
      </c>
      <c r="I23" s="39">
        <f t="shared" si="20"/>
        <v>34</v>
      </c>
      <c r="J23" s="176">
        <v>0</v>
      </c>
      <c r="K23" s="363"/>
      <c r="L23" s="395"/>
      <c r="M23" s="393">
        <v>2</v>
      </c>
      <c r="N23" s="394"/>
      <c r="O23" s="394" t="s">
        <v>79</v>
      </c>
      <c r="P23" s="394">
        <v>34</v>
      </c>
      <c r="Q23" s="334"/>
      <c r="R23" s="336"/>
      <c r="S23" s="181"/>
      <c r="T23" s="181"/>
      <c r="U23" s="181"/>
      <c r="V23" s="181"/>
      <c r="W23" s="214"/>
      <c r="X23" s="216">
        <v>4</v>
      </c>
      <c r="Y23" s="216"/>
      <c r="Z23" s="218">
        <f>SUM(W23:Y23)</f>
        <v>4</v>
      </c>
    </row>
    <row r="24" spans="1:26" s="23" customFormat="1" ht="22.5" customHeight="1" thickBot="1" x14ac:dyDescent="0.25">
      <c r="A24" s="282"/>
      <c r="B24" s="288" t="s">
        <v>295</v>
      </c>
      <c r="C24" s="283"/>
      <c r="D24" s="284"/>
      <c r="E24" s="284">
        <v>1</v>
      </c>
      <c r="F24" s="285">
        <f t="shared" ref="F24:G24" si="30">F25</f>
        <v>0</v>
      </c>
      <c r="G24" s="285">
        <f t="shared" si="30"/>
        <v>0</v>
      </c>
      <c r="H24" s="285">
        <f t="shared" ref="H24" si="31">H25</f>
        <v>0</v>
      </c>
      <c r="I24" s="285">
        <f t="shared" ref="I24" si="32">I25</f>
        <v>0</v>
      </c>
      <c r="J24" s="285">
        <f t="shared" ref="J24" si="33">J25</f>
        <v>0</v>
      </c>
      <c r="K24" s="285">
        <f t="shared" ref="K24" si="34">K25</f>
        <v>0</v>
      </c>
      <c r="L24" s="285">
        <f t="shared" ref="L24:O24" si="35">L25</f>
        <v>0</v>
      </c>
      <c r="M24" s="285">
        <f t="shared" si="35"/>
        <v>0</v>
      </c>
      <c r="N24" s="285">
        <f t="shared" si="35"/>
        <v>0</v>
      </c>
      <c r="O24" s="285">
        <f t="shared" si="35"/>
        <v>0</v>
      </c>
      <c r="P24" s="285">
        <f>P25</f>
        <v>0</v>
      </c>
      <c r="Q24" s="371"/>
      <c r="R24" s="286"/>
      <c r="S24" s="286"/>
      <c r="T24" s="286"/>
      <c r="U24" s="286"/>
      <c r="V24" s="287"/>
      <c r="W24" s="280"/>
      <c r="X24" s="216"/>
      <c r="Y24" s="216"/>
      <c r="Z24" s="218"/>
    </row>
    <row r="25" spans="1:26" s="23" customFormat="1" ht="3" customHeight="1" x14ac:dyDescent="0.2">
      <c r="A25" s="251"/>
      <c r="B25" s="289"/>
      <c r="C25" s="178"/>
      <c r="D25" s="179"/>
      <c r="E25" s="179"/>
      <c r="F25" s="39"/>
      <c r="G25" s="39"/>
      <c r="H25" s="39"/>
      <c r="I25" s="39"/>
      <c r="J25" s="40"/>
      <c r="K25" s="40"/>
      <c r="L25" s="377"/>
      <c r="M25" s="180"/>
      <c r="N25" s="180"/>
      <c r="O25" s="180"/>
      <c r="P25" s="180"/>
      <c r="Q25" s="331"/>
      <c r="R25" s="337"/>
      <c r="S25" s="281"/>
      <c r="T25" s="281"/>
      <c r="U25" s="281"/>
      <c r="V25" s="281"/>
      <c r="W25" s="214"/>
      <c r="X25" s="216"/>
      <c r="Y25" s="216"/>
      <c r="Z25" s="218"/>
    </row>
    <row r="26" spans="1:26" s="55" customFormat="1" ht="22.15" customHeight="1" thickBot="1" x14ac:dyDescent="0.25">
      <c r="A26" s="52" t="s">
        <v>20</v>
      </c>
      <c r="B26" s="258" t="s">
        <v>10</v>
      </c>
      <c r="C26" s="53">
        <v>0</v>
      </c>
      <c r="D26" s="53">
        <v>1</v>
      </c>
      <c r="E26" s="53">
        <v>3</v>
      </c>
      <c r="F26" s="54">
        <f t="shared" ref="F26:V26" si="36">SUM(F27:F31)</f>
        <v>482</v>
      </c>
      <c r="G26" s="54">
        <f t="shared" si="36"/>
        <v>50</v>
      </c>
      <c r="H26" s="54">
        <f t="shared" si="36"/>
        <v>418</v>
      </c>
      <c r="I26" s="54">
        <f t="shared" si="36"/>
        <v>150</v>
      </c>
      <c r="J26" s="54">
        <f t="shared" si="36"/>
        <v>268</v>
      </c>
      <c r="K26" s="54">
        <f t="shared" si="36"/>
        <v>0</v>
      </c>
      <c r="L26" s="54">
        <f t="shared" si="36"/>
        <v>0</v>
      </c>
      <c r="M26" s="54">
        <f t="shared" si="36"/>
        <v>14</v>
      </c>
      <c r="N26" s="54">
        <f t="shared" si="36"/>
        <v>0</v>
      </c>
      <c r="O26" s="54">
        <f t="shared" si="36"/>
        <v>0</v>
      </c>
      <c r="P26" s="54">
        <f t="shared" si="36"/>
        <v>0</v>
      </c>
      <c r="Q26" s="54">
        <f t="shared" si="36"/>
        <v>124</v>
      </c>
      <c r="R26" s="54">
        <f t="shared" si="36"/>
        <v>76</v>
      </c>
      <c r="S26" s="54">
        <f t="shared" si="36"/>
        <v>116</v>
      </c>
      <c r="T26" s="54">
        <f t="shared" si="36"/>
        <v>64</v>
      </c>
      <c r="U26" s="54">
        <f t="shared" si="36"/>
        <v>72</v>
      </c>
      <c r="V26" s="54">
        <f t="shared" si="36"/>
        <v>16</v>
      </c>
      <c r="W26" s="221">
        <f t="shared" ref="W26:W31" si="37">SUM(Q26:V26)</f>
        <v>468</v>
      </c>
      <c r="X26" s="221"/>
      <c r="Y26" s="221">
        <f t="shared" ref="Y26:Y31" si="38">W26*0.167</f>
        <v>78.156000000000006</v>
      </c>
      <c r="Z26" s="221"/>
    </row>
    <row r="27" spans="1:26" ht="11.45" customHeight="1" x14ac:dyDescent="0.2">
      <c r="A27" s="42" t="s">
        <v>21</v>
      </c>
      <c r="B27" s="56" t="s">
        <v>11</v>
      </c>
      <c r="C27" s="57"/>
      <c r="D27" s="57"/>
      <c r="E27" s="57">
        <v>5</v>
      </c>
      <c r="F27" s="39">
        <f>SUM(Q27:V27)+M27+N27</f>
        <v>58</v>
      </c>
      <c r="G27" s="39">
        <v>6</v>
      </c>
      <c r="H27" s="39">
        <f>SUM(Q27:V27)-G27</f>
        <v>50</v>
      </c>
      <c r="I27" s="39">
        <f t="shared" si="20"/>
        <v>44</v>
      </c>
      <c r="J27" s="39">
        <v>6</v>
      </c>
      <c r="K27" s="58"/>
      <c r="L27" s="378"/>
      <c r="M27" s="39">
        <v>2</v>
      </c>
      <c r="N27" s="39"/>
      <c r="O27" s="59"/>
      <c r="P27" s="42"/>
      <c r="Q27" s="331"/>
      <c r="R27" s="331"/>
      <c r="S27" s="42">
        <v>56</v>
      </c>
      <c r="T27" s="42"/>
      <c r="U27" s="42"/>
      <c r="V27" s="42"/>
      <c r="W27" s="221">
        <f t="shared" si="37"/>
        <v>56</v>
      </c>
      <c r="X27" s="221"/>
      <c r="Y27" s="221">
        <f t="shared" si="38"/>
        <v>9.3520000000000003</v>
      </c>
    </row>
    <row r="28" spans="1:26" ht="10.15" customHeight="1" x14ac:dyDescent="0.2">
      <c r="A28" s="42" t="s">
        <v>22</v>
      </c>
      <c r="B28" s="60" t="s">
        <v>8</v>
      </c>
      <c r="C28" s="61"/>
      <c r="D28" s="61"/>
      <c r="E28" s="61">
        <v>3</v>
      </c>
      <c r="F28" s="39">
        <f t="shared" ref="F28:F47" si="39">SUM(Q28:V28)+M28+N28</f>
        <v>58</v>
      </c>
      <c r="G28" s="39">
        <v>6</v>
      </c>
      <c r="H28" s="39">
        <f t="shared" ref="H28:H47" si="40">SUM(Q28:V28)-G28</f>
        <v>50</v>
      </c>
      <c r="I28" s="39">
        <f t="shared" ref="I28:I47" si="41">H28-J28</f>
        <v>42</v>
      </c>
      <c r="J28" s="44">
        <v>8</v>
      </c>
      <c r="K28" s="43"/>
      <c r="L28" s="379"/>
      <c r="M28" s="44">
        <v>2</v>
      </c>
      <c r="N28" s="44"/>
      <c r="O28" s="59"/>
      <c r="P28" s="29"/>
      <c r="Q28" s="332">
        <v>56</v>
      </c>
      <c r="R28" s="332"/>
      <c r="S28" s="29"/>
      <c r="T28" s="29"/>
      <c r="U28" s="29"/>
      <c r="V28" s="29"/>
      <c r="W28" s="221">
        <f t="shared" si="37"/>
        <v>56</v>
      </c>
      <c r="X28" s="221"/>
      <c r="Y28" s="221">
        <f t="shared" si="38"/>
        <v>9.3520000000000003</v>
      </c>
    </row>
    <row r="29" spans="1:26" ht="19.899999999999999" customHeight="1" x14ac:dyDescent="0.2">
      <c r="A29" s="42" t="s">
        <v>23</v>
      </c>
      <c r="B29" s="60" t="s">
        <v>181</v>
      </c>
      <c r="C29" s="61"/>
      <c r="D29" s="61"/>
      <c r="E29" s="61">
        <v>6</v>
      </c>
      <c r="F29" s="39">
        <f t="shared" si="39"/>
        <v>138</v>
      </c>
      <c r="G29" s="39">
        <v>14</v>
      </c>
      <c r="H29" s="39">
        <f t="shared" si="40"/>
        <v>120</v>
      </c>
      <c r="I29" s="39">
        <f t="shared" si="41"/>
        <v>8</v>
      </c>
      <c r="J29" s="44">
        <v>112</v>
      </c>
      <c r="K29" s="43"/>
      <c r="L29" s="379"/>
      <c r="M29" s="44">
        <v>4</v>
      </c>
      <c r="N29" s="44"/>
      <c r="O29" s="59"/>
      <c r="P29" s="29"/>
      <c r="Q29" s="338">
        <v>34</v>
      </c>
      <c r="R29" s="339">
        <v>38</v>
      </c>
      <c r="S29" s="297">
        <v>30</v>
      </c>
      <c r="T29" s="297">
        <v>32</v>
      </c>
      <c r="U29" s="297"/>
      <c r="V29" s="297"/>
      <c r="W29" s="221">
        <f t="shared" si="37"/>
        <v>134</v>
      </c>
      <c r="X29" s="221"/>
      <c r="Y29" s="221">
        <f t="shared" si="38"/>
        <v>22.378</v>
      </c>
    </row>
    <row r="30" spans="1:26" ht="10.5" customHeight="1" x14ac:dyDescent="0.2">
      <c r="A30" s="42" t="s">
        <v>24</v>
      </c>
      <c r="B30" s="68" t="s">
        <v>12</v>
      </c>
      <c r="C30" s="61"/>
      <c r="D30" s="290" t="s">
        <v>304</v>
      </c>
      <c r="E30" s="291"/>
      <c r="F30" s="39">
        <f t="shared" si="39"/>
        <v>178</v>
      </c>
      <c r="G30" s="39">
        <v>18</v>
      </c>
      <c r="H30" s="39">
        <f t="shared" si="40"/>
        <v>156</v>
      </c>
      <c r="I30" s="39">
        <f t="shared" si="41"/>
        <v>14</v>
      </c>
      <c r="J30" s="44">
        <v>142</v>
      </c>
      <c r="K30" s="43"/>
      <c r="L30" s="379"/>
      <c r="M30" s="44">
        <v>4</v>
      </c>
      <c r="N30" s="44"/>
      <c r="O30" s="59"/>
      <c r="P30" s="29"/>
      <c r="Q30" s="338">
        <v>34</v>
      </c>
      <c r="R30" s="338">
        <v>38</v>
      </c>
      <c r="S30" s="47">
        <v>30</v>
      </c>
      <c r="T30" s="297">
        <v>32</v>
      </c>
      <c r="U30" s="297">
        <v>24</v>
      </c>
      <c r="V30" s="298">
        <v>16</v>
      </c>
      <c r="W30" s="221">
        <f t="shared" si="37"/>
        <v>174</v>
      </c>
      <c r="X30" s="221"/>
      <c r="Y30" s="221">
        <f t="shared" si="38"/>
        <v>29.058000000000003</v>
      </c>
    </row>
    <row r="31" spans="1:26" ht="15.75" customHeight="1" thickBot="1" x14ac:dyDescent="0.25">
      <c r="A31" s="42" t="s">
        <v>180</v>
      </c>
      <c r="B31" s="68" t="s">
        <v>184</v>
      </c>
      <c r="C31" s="61"/>
      <c r="D31" s="61">
        <v>7</v>
      </c>
      <c r="E31" s="61"/>
      <c r="F31" s="39">
        <f t="shared" si="39"/>
        <v>50</v>
      </c>
      <c r="G31" s="39">
        <v>6</v>
      </c>
      <c r="H31" s="39">
        <f t="shared" si="40"/>
        <v>42</v>
      </c>
      <c r="I31" s="39">
        <f t="shared" si="41"/>
        <v>42</v>
      </c>
      <c r="J31" s="43"/>
      <c r="K31" s="43"/>
      <c r="L31" s="379"/>
      <c r="M31" s="44">
        <v>2</v>
      </c>
      <c r="N31" s="44"/>
      <c r="O31" s="73"/>
      <c r="P31" s="29"/>
      <c r="Q31" s="331"/>
      <c r="R31" s="332"/>
      <c r="S31" s="29"/>
      <c r="T31" s="298"/>
      <c r="U31" s="298">
        <v>48</v>
      </c>
      <c r="V31" s="298"/>
      <c r="W31" s="221">
        <f t="shared" si="37"/>
        <v>48</v>
      </c>
      <c r="X31" s="221"/>
      <c r="Y31" s="221">
        <f t="shared" si="38"/>
        <v>8.016</v>
      </c>
    </row>
    <row r="32" spans="1:26" s="55" customFormat="1" ht="21.75" customHeight="1" thickBot="1" x14ac:dyDescent="0.25">
      <c r="A32" s="31" t="s">
        <v>25</v>
      </c>
      <c r="B32" s="62" t="s">
        <v>13</v>
      </c>
      <c r="C32" s="63"/>
      <c r="D32" s="63">
        <v>2</v>
      </c>
      <c r="E32" s="63"/>
      <c r="F32" s="64">
        <f t="shared" ref="F32:U32" si="42">SUM(F33:F34)</f>
        <v>204</v>
      </c>
      <c r="G32" s="64">
        <f t="shared" si="42"/>
        <v>22</v>
      </c>
      <c r="H32" s="64">
        <f t="shared" si="42"/>
        <v>178</v>
      </c>
      <c r="I32" s="64">
        <f t="shared" si="42"/>
        <v>58</v>
      </c>
      <c r="J32" s="64">
        <f t="shared" si="42"/>
        <v>120</v>
      </c>
      <c r="K32" s="64">
        <f t="shared" si="42"/>
        <v>0</v>
      </c>
      <c r="L32" s="64">
        <f t="shared" si="42"/>
        <v>0</v>
      </c>
      <c r="M32" s="64">
        <f t="shared" si="42"/>
        <v>4</v>
      </c>
      <c r="N32" s="64">
        <f t="shared" si="42"/>
        <v>0</v>
      </c>
      <c r="O32" s="64">
        <f t="shared" si="42"/>
        <v>0</v>
      </c>
      <c r="P32" s="64">
        <f t="shared" si="42"/>
        <v>0</v>
      </c>
      <c r="Q32" s="64">
        <f t="shared" si="42"/>
        <v>50</v>
      </c>
      <c r="R32" s="64">
        <f t="shared" si="42"/>
        <v>52</v>
      </c>
      <c r="S32" s="64">
        <f t="shared" si="42"/>
        <v>66</v>
      </c>
      <c r="T32" s="64">
        <f t="shared" si="42"/>
        <v>32</v>
      </c>
      <c r="U32" s="64">
        <f t="shared" si="42"/>
        <v>0</v>
      </c>
      <c r="V32" s="64">
        <f>SUM(V33:V34)</f>
        <v>0</v>
      </c>
      <c r="W32" s="221">
        <f t="shared" ref="W32:W33" si="43">SUM(Q32:V32)</f>
        <v>200</v>
      </c>
      <c r="X32" s="221"/>
      <c r="Y32" s="221">
        <f t="shared" ref="Y32:Y33" si="44">W32*0.167</f>
        <v>33.4</v>
      </c>
      <c r="Z32" s="221"/>
    </row>
    <row r="33" spans="1:26" s="67" customFormat="1" ht="21.75" customHeight="1" x14ac:dyDescent="0.2">
      <c r="A33" s="364" t="s">
        <v>26</v>
      </c>
      <c r="B33" s="365" t="s">
        <v>266</v>
      </c>
      <c r="C33" s="366"/>
      <c r="D33" s="367">
        <v>6</v>
      </c>
      <c r="E33" s="368"/>
      <c r="F33" s="369">
        <f t="shared" si="39"/>
        <v>166</v>
      </c>
      <c r="G33" s="39">
        <f t="shared" ref="G33:G74" si="45">ROUND(SUM(Q33:V33)*0.111,0)</f>
        <v>18</v>
      </c>
      <c r="H33" s="369">
        <f t="shared" si="40"/>
        <v>144</v>
      </c>
      <c r="I33" s="369">
        <f t="shared" si="41"/>
        <v>24</v>
      </c>
      <c r="J33" s="369">
        <v>120</v>
      </c>
      <c r="K33" s="58"/>
      <c r="L33" s="373"/>
      <c r="M33" s="39">
        <v>4</v>
      </c>
      <c r="N33" s="39"/>
      <c r="O33" s="66"/>
      <c r="P33" s="39"/>
      <c r="Q33" s="340">
        <v>50</v>
      </c>
      <c r="R33" s="341">
        <v>52</v>
      </c>
      <c r="S33" s="39">
        <v>28</v>
      </c>
      <c r="T33" s="39">
        <v>32</v>
      </c>
      <c r="U33" s="58"/>
      <c r="V33" s="58"/>
      <c r="W33" s="221">
        <f t="shared" si="43"/>
        <v>162</v>
      </c>
      <c r="X33" s="221"/>
      <c r="Y33" s="221">
        <f t="shared" si="44"/>
        <v>27.054000000000002</v>
      </c>
      <c r="Z33" s="221"/>
    </row>
    <row r="34" spans="1:26" s="67" customFormat="1" ht="15" customHeight="1" thickBot="1" x14ac:dyDescent="0.25">
      <c r="A34" s="42" t="s">
        <v>330</v>
      </c>
      <c r="B34" s="270" t="s">
        <v>331</v>
      </c>
      <c r="C34" s="361"/>
      <c r="D34" s="314">
        <v>5</v>
      </c>
      <c r="E34" s="362"/>
      <c r="F34" s="39">
        <f t="shared" ref="F34" si="46">SUM(Q34:V34)+M34+N34</f>
        <v>38</v>
      </c>
      <c r="G34" s="39">
        <f t="shared" si="45"/>
        <v>4</v>
      </c>
      <c r="H34" s="39">
        <f t="shared" ref="H34" si="47">SUM(Q34:V34)-G34</f>
        <v>34</v>
      </c>
      <c r="I34" s="39">
        <f t="shared" ref="I34" si="48">H34-J34</f>
        <v>34</v>
      </c>
      <c r="J34" s="176"/>
      <c r="K34" s="363"/>
      <c r="L34" s="375"/>
      <c r="M34" s="176"/>
      <c r="N34" s="176"/>
      <c r="O34" s="89"/>
      <c r="P34" s="176"/>
      <c r="Q34" s="350"/>
      <c r="R34" s="354"/>
      <c r="S34" s="176">
        <v>38</v>
      </c>
      <c r="T34" s="176"/>
      <c r="U34" s="363"/>
      <c r="V34" s="363"/>
      <c r="W34" s="221"/>
      <c r="X34" s="221"/>
      <c r="Y34" s="221"/>
      <c r="Z34" s="221"/>
    </row>
    <row r="35" spans="1:26" s="55" customFormat="1" ht="13.9" customHeight="1" thickBot="1" x14ac:dyDescent="0.25">
      <c r="A35" s="70" t="s">
        <v>27</v>
      </c>
      <c r="B35" s="63" t="s">
        <v>196</v>
      </c>
      <c r="C35" s="63">
        <v>4</v>
      </c>
      <c r="D35" s="63">
        <v>3</v>
      </c>
      <c r="E35" s="63">
        <v>6</v>
      </c>
      <c r="F35" s="64">
        <f t="shared" ref="F35:U35" si="49">SUM(F36:F47)</f>
        <v>1219</v>
      </c>
      <c r="G35" s="64">
        <f t="shared" si="49"/>
        <v>130</v>
      </c>
      <c r="H35" s="64">
        <f t="shared" si="49"/>
        <v>1034</v>
      </c>
      <c r="I35" s="64">
        <f t="shared" si="49"/>
        <v>720</v>
      </c>
      <c r="J35" s="64">
        <f t="shared" si="49"/>
        <v>314</v>
      </c>
      <c r="K35" s="64">
        <f t="shared" si="49"/>
        <v>0</v>
      </c>
      <c r="L35" s="64">
        <f t="shared" si="49"/>
        <v>0</v>
      </c>
      <c r="M35" s="64">
        <f t="shared" si="49"/>
        <v>31</v>
      </c>
      <c r="N35" s="64">
        <f t="shared" si="49"/>
        <v>24</v>
      </c>
      <c r="O35" s="64">
        <f t="shared" si="49"/>
        <v>0</v>
      </c>
      <c r="P35" s="64">
        <f t="shared" si="49"/>
        <v>0</v>
      </c>
      <c r="Q35" s="64">
        <f t="shared" si="49"/>
        <v>272</v>
      </c>
      <c r="R35" s="64">
        <f t="shared" si="49"/>
        <v>374</v>
      </c>
      <c r="S35" s="64">
        <f t="shared" si="49"/>
        <v>160</v>
      </c>
      <c r="T35" s="64">
        <f t="shared" si="49"/>
        <v>138</v>
      </c>
      <c r="U35" s="64">
        <f t="shared" si="49"/>
        <v>208</v>
      </c>
      <c r="V35" s="64">
        <f>SUM(V36:V47)</f>
        <v>12</v>
      </c>
      <c r="W35" s="221">
        <f>SUM(Q35:V35)</f>
        <v>1164</v>
      </c>
      <c r="X35" s="221"/>
      <c r="Y35" s="221">
        <f>W35*0.167</f>
        <v>194.38800000000001</v>
      </c>
      <c r="Z35" s="221"/>
    </row>
    <row r="36" spans="1:26" ht="20.25" customHeight="1" x14ac:dyDescent="0.2">
      <c r="A36" s="42" t="s">
        <v>28</v>
      </c>
      <c r="B36" s="271" t="s">
        <v>267</v>
      </c>
      <c r="C36" s="57">
        <v>4</v>
      </c>
      <c r="D36" s="57"/>
      <c r="E36" s="57"/>
      <c r="F36" s="39">
        <f t="shared" si="39"/>
        <v>115</v>
      </c>
      <c r="G36" s="39">
        <f t="shared" si="45"/>
        <v>12</v>
      </c>
      <c r="H36" s="39">
        <f t="shared" si="40"/>
        <v>94</v>
      </c>
      <c r="I36" s="39">
        <f t="shared" si="41"/>
        <v>58</v>
      </c>
      <c r="J36" s="39">
        <v>36</v>
      </c>
      <c r="K36" s="58"/>
      <c r="L36" s="378"/>
      <c r="M36" s="39">
        <v>3</v>
      </c>
      <c r="N36" s="39">
        <v>6</v>
      </c>
      <c r="O36" s="59"/>
      <c r="P36" s="71"/>
      <c r="Q36" s="328">
        <v>50</v>
      </c>
      <c r="R36" s="342">
        <v>56</v>
      </c>
      <c r="S36" s="51"/>
      <c r="T36" s="40"/>
      <c r="U36" s="40"/>
      <c r="V36" s="40"/>
    </row>
    <row r="37" spans="1:26" ht="11.25" customHeight="1" x14ac:dyDescent="0.2">
      <c r="A37" s="29" t="s">
        <v>29</v>
      </c>
      <c r="B37" s="237" t="s">
        <v>268</v>
      </c>
      <c r="C37" s="69">
        <v>4</v>
      </c>
      <c r="D37" s="69"/>
      <c r="E37" s="69"/>
      <c r="F37" s="39">
        <f t="shared" si="39"/>
        <v>105</v>
      </c>
      <c r="G37" s="39">
        <v>12</v>
      </c>
      <c r="H37" s="39">
        <f t="shared" si="40"/>
        <v>84</v>
      </c>
      <c r="I37" s="39">
        <f t="shared" si="41"/>
        <v>56</v>
      </c>
      <c r="J37" s="39">
        <v>28</v>
      </c>
      <c r="K37" s="58"/>
      <c r="L37" s="378"/>
      <c r="M37" s="44">
        <v>3</v>
      </c>
      <c r="N37" s="44">
        <v>6</v>
      </c>
      <c r="O37" s="59"/>
      <c r="P37" s="71"/>
      <c r="Q37" s="343">
        <v>50</v>
      </c>
      <c r="R37" s="341">
        <v>46</v>
      </c>
      <c r="S37" s="40"/>
      <c r="T37" s="40"/>
      <c r="U37" s="40"/>
      <c r="V37" s="40"/>
    </row>
    <row r="38" spans="1:26" ht="21" customHeight="1" x14ac:dyDescent="0.2">
      <c r="A38" s="29" t="s">
        <v>30</v>
      </c>
      <c r="B38" s="272" t="s">
        <v>269</v>
      </c>
      <c r="C38" s="61"/>
      <c r="D38" s="61"/>
      <c r="E38" s="61">
        <v>4</v>
      </c>
      <c r="F38" s="39">
        <f t="shared" si="39"/>
        <v>89</v>
      </c>
      <c r="G38" s="39">
        <f t="shared" si="45"/>
        <v>10</v>
      </c>
      <c r="H38" s="39">
        <f t="shared" si="40"/>
        <v>76</v>
      </c>
      <c r="I38" s="39">
        <f t="shared" si="41"/>
        <v>52</v>
      </c>
      <c r="J38" s="39">
        <v>24</v>
      </c>
      <c r="K38" s="58"/>
      <c r="L38" s="378"/>
      <c r="M38" s="44">
        <v>3</v>
      </c>
      <c r="N38" s="44"/>
      <c r="O38" s="59"/>
      <c r="P38" s="71"/>
      <c r="Q38" s="344">
        <v>38</v>
      </c>
      <c r="R38" s="341">
        <v>48</v>
      </c>
      <c r="S38" s="40"/>
      <c r="T38" s="40"/>
      <c r="U38" s="40"/>
      <c r="V38" s="40"/>
    </row>
    <row r="39" spans="1:26" ht="22.5" customHeight="1" x14ac:dyDescent="0.2">
      <c r="A39" s="29" t="s">
        <v>31</v>
      </c>
      <c r="B39" s="272" t="s">
        <v>270</v>
      </c>
      <c r="C39" s="61">
        <v>4</v>
      </c>
      <c r="D39" s="61"/>
      <c r="E39" s="61">
        <v>3</v>
      </c>
      <c r="F39" s="39">
        <f t="shared" si="39"/>
        <v>151</v>
      </c>
      <c r="G39" s="39">
        <f t="shared" si="45"/>
        <v>16</v>
      </c>
      <c r="H39" s="39">
        <f t="shared" si="40"/>
        <v>126</v>
      </c>
      <c r="I39" s="39">
        <f t="shared" si="41"/>
        <v>90</v>
      </c>
      <c r="J39" s="39">
        <v>36</v>
      </c>
      <c r="K39" s="58"/>
      <c r="L39" s="378"/>
      <c r="M39" s="44">
        <v>3</v>
      </c>
      <c r="N39" s="44">
        <v>6</v>
      </c>
      <c r="O39" s="59"/>
      <c r="P39" s="71"/>
      <c r="Q39" s="345">
        <v>50</v>
      </c>
      <c r="R39" s="345">
        <v>92</v>
      </c>
      <c r="S39" s="72"/>
      <c r="T39" s="44"/>
      <c r="U39" s="40"/>
      <c r="V39" s="40"/>
    </row>
    <row r="40" spans="1:26" ht="20.25" customHeight="1" x14ac:dyDescent="0.2">
      <c r="A40" s="29" t="s">
        <v>32</v>
      </c>
      <c r="B40" s="272" t="s">
        <v>271</v>
      </c>
      <c r="C40" s="69"/>
      <c r="D40" s="69"/>
      <c r="E40" s="69">
        <v>4</v>
      </c>
      <c r="F40" s="39">
        <f t="shared" si="39"/>
        <v>98</v>
      </c>
      <c r="G40" s="39">
        <v>12</v>
      </c>
      <c r="H40" s="39">
        <f t="shared" si="40"/>
        <v>84</v>
      </c>
      <c r="I40" s="39">
        <f t="shared" si="41"/>
        <v>64</v>
      </c>
      <c r="J40" s="39">
        <v>20</v>
      </c>
      <c r="K40" s="58"/>
      <c r="L40" s="378"/>
      <c r="M40" s="44">
        <v>2</v>
      </c>
      <c r="N40" s="44"/>
      <c r="O40" s="59"/>
      <c r="P40" s="71"/>
      <c r="Q40" s="346">
        <v>50</v>
      </c>
      <c r="R40" s="345">
        <v>46</v>
      </c>
      <c r="S40" s="40"/>
      <c r="T40" s="40"/>
      <c r="U40" s="40"/>
      <c r="V40" s="51"/>
    </row>
    <row r="41" spans="1:26" ht="9.75" customHeight="1" x14ac:dyDescent="0.2">
      <c r="A41" s="29" t="s">
        <v>33</v>
      </c>
      <c r="B41" s="272" t="s">
        <v>272</v>
      </c>
      <c r="C41" s="69"/>
      <c r="D41" s="69"/>
      <c r="E41" s="69">
        <v>8</v>
      </c>
      <c r="F41" s="39">
        <f t="shared" si="39"/>
        <v>138</v>
      </c>
      <c r="G41" s="39">
        <v>14</v>
      </c>
      <c r="H41" s="39">
        <f t="shared" si="40"/>
        <v>120</v>
      </c>
      <c r="I41" s="39">
        <f t="shared" si="41"/>
        <v>20</v>
      </c>
      <c r="J41" s="39">
        <v>100</v>
      </c>
      <c r="K41" s="58"/>
      <c r="L41" s="378"/>
      <c r="M41" s="44">
        <v>4</v>
      </c>
      <c r="N41" s="44"/>
      <c r="O41" s="59"/>
      <c r="P41" s="44"/>
      <c r="Q41" s="340"/>
      <c r="R41" s="346">
        <v>38</v>
      </c>
      <c r="S41" s="71">
        <v>30</v>
      </c>
      <c r="T41" s="40">
        <v>30</v>
      </c>
      <c r="U41" s="40">
        <v>24</v>
      </c>
      <c r="V41" s="40">
        <v>12</v>
      </c>
    </row>
    <row r="42" spans="1:26" ht="21.75" customHeight="1" x14ac:dyDescent="0.2">
      <c r="A42" s="29" t="s">
        <v>34</v>
      </c>
      <c r="B42" s="272" t="s">
        <v>273</v>
      </c>
      <c r="C42" s="69"/>
      <c r="D42" s="69"/>
      <c r="E42" s="69">
        <v>7</v>
      </c>
      <c r="F42" s="39">
        <f t="shared" si="39"/>
        <v>86</v>
      </c>
      <c r="G42" s="39">
        <v>8</v>
      </c>
      <c r="H42" s="39">
        <f t="shared" si="40"/>
        <v>76</v>
      </c>
      <c r="I42" s="39">
        <f t="shared" si="41"/>
        <v>66</v>
      </c>
      <c r="J42" s="39">
        <v>10</v>
      </c>
      <c r="K42" s="58"/>
      <c r="L42" s="378"/>
      <c r="M42" s="44">
        <v>2</v>
      </c>
      <c r="N42" s="44"/>
      <c r="O42" s="59"/>
      <c r="P42" s="71"/>
      <c r="Q42" s="344"/>
      <c r="R42" s="347"/>
      <c r="S42" s="28"/>
      <c r="T42" s="40"/>
      <c r="U42" s="40">
        <v>84</v>
      </c>
      <c r="V42" s="40"/>
    </row>
    <row r="43" spans="1:26" ht="12.75" customHeight="1" x14ac:dyDescent="0.2">
      <c r="A43" s="29" t="s">
        <v>35</v>
      </c>
      <c r="B43" s="68" t="s">
        <v>14</v>
      </c>
      <c r="C43" s="69"/>
      <c r="D43" s="69"/>
      <c r="E43" s="69">
        <v>4</v>
      </c>
      <c r="F43" s="39">
        <f t="shared" si="39"/>
        <v>84</v>
      </c>
      <c r="G43" s="39">
        <v>8</v>
      </c>
      <c r="H43" s="39">
        <f t="shared" si="40"/>
        <v>74</v>
      </c>
      <c r="I43" s="39">
        <f t="shared" si="41"/>
        <v>64</v>
      </c>
      <c r="J43" s="44">
        <v>10</v>
      </c>
      <c r="K43" s="43"/>
      <c r="L43" s="379"/>
      <c r="M43" s="44">
        <v>2</v>
      </c>
      <c r="N43" s="44"/>
      <c r="O43" s="73"/>
      <c r="P43" s="44"/>
      <c r="Q43" s="346">
        <v>34</v>
      </c>
      <c r="R43" s="346">
        <v>48</v>
      </c>
      <c r="S43" s="71"/>
      <c r="T43" s="44"/>
      <c r="U43" s="71"/>
      <c r="V43" s="71"/>
    </row>
    <row r="44" spans="1:26" ht="32.25" customHeight="1" x14ac:dyDescent="0.2">
      <c r="A44" s="29" t="s">
        <v>306</v>
      </c>
      <c r="B44" s="68" t="s">
        <v>308</v>
      </c>
      <c r="C44" s="69"/>
      <c r="D44" s="69">
        <v>7</v>
      </c>
      <c r="E44" s="69"/>
      <c r="F44" s="39">
        <f t="shared" si="39"/>
        <v>60</v>
      </c>
      <c r="G44" s="39">
        <f t="shared" si="45"/>
        <v>6</v>
      </c>
      <c r="H44" s="39">
        <f t="shared" si="40"/>
        <v>52</v>
      </c>
      <c r="I44" s="39">
        <f t="shared" si="41"/>
        <v>38</v>
      </c>
      <c r="J44" s="44">
        <v>14</v>
      </c>
      <c r="K44" s="43"/>
      <c r="L44" s="379"/>
      <c r="M44" s="44">
        <v>2</v>
      </c>
      <c r="N44" s="44"/>
      <c r="O44" s="73"/>
      <c r="P44" s="44"/>
      <c r="Q44" s="346"/>
      <c r="R44" s="346"/>
      <c r="S44" s="71"/>
      <c r="T44" s="44"/>
      <c r="U44" s="44">
        <v>58</v>
      </c>
      <c r="V44" s="44"/>
    </row>
    <row r="45" spans="1:26" ht="12" customHeight="1" x14ac:dyDescent="0.2">
      <c r="A45" s="29" t="s">
        <v>307</v>
      </c>
      <c r="B45" s="68" t="s">
        <v>315</v>
      </c>
      <c r="C45" s="69"/>
      <c r="D45" s="69">
        <v>6</v>
      </c>
      <c r="E45" s="69"/>
      <c r="F45" s="39">
        <f t="shared" si="39"/>
        <v>40</v>
      </c>
      <c r="G45" s="39">
        <f t="shared" si="45"/>
        <v>4</v>
      </c>
      <c r="H45" s="39">
        <f t="shared" si="40"/>
        <v>34</v>
      </c>
      <c r="I45" s="39">
        <f t="shared" si="41"/>
        <v>34</v>
      </c>
      <c r="J45" s="44"/>
      <c r="K45" s="43"/>
      <c r="L45" s="379"/>
      <c r="M45" s="44">
        <v>2</v>
      </c>
      <c r="N45" s="44"/>
      <c r="O45" s="73"/>
      <c r="P45" s="44"/>
      <c r="Q45" s="346"/>
      <c r="R45" s="346"/>
      <c r="S45" s="71"/>
      <c r="T45" s="44">
        <v>38</v>
      </c>
      <c r="U45" s="44"/>
      <c r="V45" s="44"/>
    </row>
    <row r="46" spans="1:26" ht="15" customHeight="1" x14ac:dyDescent="0.2">
      <c r="A46" s="29" t="s">
        <v>310</v>
      </c>
      <c r="B46" s="295" t="s">
        <v>309</v>
      </c>
      <c r="C46" s="69"/>
      <c r="D46" s="69">
        <v>6</v>
      </c>
      <c r="E46" s="69"/>
      <c r="F46" s="39">
        <f t="shared" si="39"/>
        <v>50</v>
      </c>
      <c r="G46" s="39">
        <v>6</v>
      </c>
      <c r="H46" s="39">
        <f t="shared" si="40"/>
        <v>42</v>
      </c>
      <c r="I46" s="39">
        <f t="shared" si="41"/>
        <v>42</v>
      </c>
      <c r="J46" s="44"/>
      <c r="K46" s="43"/>
      <c r="L46" s="379"/>
      <c r="M46" s="44">
        <v>2</v>
      </c>
      <c r="N46" s="44"/>
      <c r="O46" s="73"/>
      <c r="P46" s="44"/>
      <c r="Q46" s="346"/>
      <c r="R46" s="346"/>
      <c r="S46" s="47">
        <v>48</v>
      </c>
      <c r="T46" s="44"/>
      <c r="U46" s="44"/>
      <c r="V46" s="44"/>
    </row>
    <row r="47" spans="1:26" ht="12.75" customHeight="1" x14ac:dyDescent="0.2">
      <c r="A47" s="29" t="s">
        <v>314</v>
      </c>
      <c r="B47" s="68" t="s">
        <v>316</v>
      </c>
      <c r="C47" s="69">
        <v>7</v>
      </c>
      <c r="D47" s="69"/>
      <c r="E47" s="69"/>
      <c r="F47" s="39">
        <f t="shared" si="39"/>
        <v>203</v>
      </c>
      <c r="G47" s="39">
        <f t="shared" si="45"/>
        <v>22</v>
      </c>
      <c r="H47" s="39">
        <f t="shared" si="40"/>
        <v>172</v>
      </c>
      <c r="I47" s="39">
        <f t="shared" si="41"/>
        <v>136</v>
      </c>
      <c r="J47" s="44">
        <v>36</v>
      </c>
      <c r="K47" s="43"/>
      <c r="L47" s="379"/>
      <c r="M47" s="44">
        <v>3</v>
      </c>
      <c r="N47" s="44">
        <v>6</v>
      </c>
      <c r="O47" s="73"/>
      <c r="P47" s="44"/>
      <c r="Q47" s="346"/>
      <c r="R47" s="345"/>
      <c r="S47" s="47">
        <v>82</v>
      </c>
      <c r="T47" s="44">
        <v>70</v>
      </c>
      <c r="U47" s="44">
        <v>42</v>
      </c>
      <c r="V47" s="44"/>
    </row>
    <row r="48" spans="1:26" s="55" customFormat="1" ht="15.6" customHeight="1" thickBot="1" x14ac:dyDescent="0.25">
      <c r="A48" s="292" t="s">
        <v>36</v>
      </c>
      <c r="B48" s="53" t="s">
        <v>197</v>
      </c>
      <c r="C48" s="293">
        <f>C49+C55+C61+C67+C73</f>
        <v>9</v>
      </c>
      <c r="D48" s="293">
        <f t="shared" ref="D48:E48" si="50">D49+D55+D61+D67+D73</f>
        <v>0</v>
      </c>
      <c r="E48" s="293">
        <f t="shared" si="50"/>
        <v>12</v>
      </c>
      <c r="F48" s="294">
        <f>SUM(F49+F55+F73+F67+F61)</f>
        <v>2199</v>
      </c>
      <c r="G48" s="294">
        <f t="shared" ref="G48" si="51">SUM(G49+G55+G73+G67+G61)</f>
        <v>134</v>
      </c>
      <c r="H48" s="294">
        <f t="shared" ref="H48:I48" si="52">SUM(H49+H55+H73+H67+H61)</f>
        <v>1094</v>
      </c>
      <c r="I48" s="294">
        <f t="shared" si="52"/>
        <v>515</v>
      </c>
      <c r="J48" s="294">
        <f t="shared" ref="J48:V48" si="53">SUM(J49+J55+J73+J67+J61)</f>
        <v>579</v>
      </c>
      <c r="K48" s="294">
        <f t="shared" si="53"/>
        <v>0</v>
      </c>
      <c r="L48" s="294">
        <f t="shared" si="53"/>
        <v>864</v>
      </c>
      <c r="M48" s="294">
        <f>SUM(M49+M55+M73+M67+M61)</f>
        <v>53</v>
      </c>
      <c r="N48" s="294">
        <f t="shared" si="53"/>
        <v>54</v>
      </c>
      <c r="O48" s="294">
        <f t="shared" si="53"/>
        <v>0</v>
      </c>
      <c r="P48" s="294">
        <f t="shared" si="53"/>
        <v>0</v>
      </c>
      <c r="Q48" s="294">
        <f t="shared" si="53"/>
        <v>166</v>
      </c>
      <c r="R48" s="294">
        <f t="shared" si="53"/>
        <v>290</v>
      </c>
      <c r="S48" s="294">
        <f t="shared" si="53"/>
        <v>270</v>
      </c>
      <c r="T48" s="294">
        <f t="shared" si="53"/>
        <v>630</v>
      </c>
      <c r="U48" s="294">
        <f t="shared" si="53"/>
        <v>296</v>
      </c>
      <c r="V48" s="294">
        <f t="shared" si="53"/>
        <v>440</v>
      </c>
      <c r="W48" s="221"/>
      <c r="X48" s="221"/>
      <c r="Y48" s="221"/>
      <c r="Z48" s="221"/>
    </row>
    <row r="49" spans="1:26" s="77" customFormat="1" ht="23.45" customHeight="1" thickBot="1" x14ac:dyDescent="0.25">
      <c r="A49" s="74" t="s">
        <v>37</v>
      </c>
      <c r="B49" s="275" t="s">
        <v>274</v>
      </c>
      <c r="C49" s="75">
        <v>2</v>
      </c>
      <c r="D49" s="75"/>
      <c r="E49" s="75">
        <v>3</v>
      </c>
      <c r="F49" s="76">
        <f t="shared" ref="F49:U49" si="54">SUM(F50:F54)</f>
        <v>482</v>
      </c>
      <c r="G49" s="76">
        <f t="shared" ref="G49" si="55">SUM(G50:G54)</f>
        <v>34</v>
      </c>
      <c r="H49" s="76">
        <f t="shared" si="54"/>
        <v>278</v>
      </c>
      <c r="I49" s="76">
        <f t="shared" si="54"/>
        <v>124</v>
      </c>
      <c r="J49" s="76">
        <f t="shared" si="54"/>
        <v>154</v>
      </c>
      <c r="K49" s="76">
        <f t="shared" si="54"/>
        <v>0</v>
      </c>
      <c r="L49" s="64">
        <f t="shared" si="54"/>
        <v>144</v>
      </c>
      <c r="M49" s="76">
        <f t="shared" si="54"/>
        <v>14</v>
      </c>
      <c r="N49" s="76">
        <f t="shared" si="54"/>
        <v>12</v>
      </c>
      <c r="O49" s="76">
        <f t="shared" si="54"/>
        <v>0</v>
      </c>
      <c r="P49" s="76">
        <f t="shared" si="54"/>
        <v>0</v>
      </c>
      <c r="Q49" s="76">
        <f t="shared" si="54"/>
        <v>166</v>
      </c>
      <c r="R49" s="76">
        <f t="shared" si="54"/>
        <v>290</v>
      </c>
      <c r="S49" s="76">
        <f t="shared" si="54"/>
        <v>0</v>
      </c>
      <c r="T49" s="76">
        <f t="shared" si="54"/>
        <v>0</v>
      </c>
      <c r="U49" s="76">
        <f t="shared" si="54"/>
        <v>0</v>
      </c>
      <c r="V49" s="76">
        <f>SUM(V50:V54)</f>
        <v>0</v>
      </c>
      <c r="W49" s="221"/>
      <c r="X49" s="221"/>
      <c r="Y49" s="221"/>
      <c r="Z49" s="221"/>
    </row>
    <row r="50" spans="1:26" ht="24.75" customHeight="1" x14ac:dyDescent="0.25">
      <c r="A50" s="29" t="s">
        <v>38</v>
      </c>
      <c r="B50" s="273" t="s">
        <v>274</v>
      </c>
      <c r="C50" s="78">
        <v>4</v>
      </c>
      <c r="D50" s="78"/>
      <c r="E50" s="78"/>
      <c r="F50" s="39">
        <f>SUM(Q50:V50)+M50+N50</f>
        <v>260</v>
      </c>
      <c r="G50" s="39">
        <f t="shared" si="45"/>
        <v>28</v>
      </c>
      <c r="H50" s="39">
        <f t="shared" ref="H50:H63" si="56">SUM(Q50:V50)-G50</f>
        <v>220</v>
      </c>
      <c r="I50" s="39">
        <f t="shared" ref="I50:I63" si="57">H50-J50</f>
        <v>118</v>
      </c>
      <c r="J50" s="39">
        <v>102</v>
      </c>
      <c r="K50" s="58"/>
      <c r="L50" s="378"/>
      <c r="M50" s="39">
        <v>6</v>
      </c>
      <c r="N50" s="39">
        <v>6</v>
      </c>
      <c r="O50" s="79"/>
      <c r="P50" s="39"/>
      <c r="Q50" s="340">
        <v>132</v>
      </c>
      <c r="R50" s="340">
        <v>116</v>
      </c>
      <c r="S50" s="39"/>
      <c r="T50" s="39"/>
      <c r="U50" s="39"/>
      <c r="V50" s="39"/>
    </row>
    <row r="51" spans="1:26" ht="36" customHeight="1" x14ac:dyDescent="0.25">
      <c r="A51" s="29" t="s">
        <v>174</v>
      </c>
      <c r="B51" s="274" t="s">
        <v>275</v>
      </c>
      <c r="C51" s="78"/>
      <c r="D51" s="78"/>
      <c r="E51" s="78">
        <v>4</v>
      </c>
      <c r="F51" s="39">
        <f>SUM(Q51:V51)+M51+N51</f>
        <v>66</v>
      </c>
      <c r="G51" s="39">
        <v>6</v>
      </c>
      <c r="H51" s="39">
        <f t="shared" si="56"/>
        <v>58</v>
      </c>
      <c r="I51" s="39">
        <f t="shared" si="57"/>
        <v>6</v>
      </c>
      <c r="J51" s="39">
        <v>52</v>
      </c>
      <c r="K51" s="58"/>
      <c r="L51" s="378"/>
      <c r="M51" s="39">
        <v>2</v>
      </c>
      <c r="N51" s="39"/>
      <c r="O51" s="80"/>
      <c r="P51" s="39"/>
      <c r="Q51" s="348">
        <v>34</v>
      </c>
      <c r="R51" s="340">
        <v>30</v>
      </c>
      <c r="S51" s="39"/>
      <c r="T51" s="39"/>
      <c r="U51" s="39"/>
      <c r="V51" s="39"/>
    </row>
    <row r="52" spans="1:26" ht="15.6" customHeight="1" x14ac:dyDescent="0.2">
      <c r="A52" s="81" t="s">
        <v>39</v>
      </c>
      <c r="B52" s="82" t="s">
        <v>15</v>
      </c>
      <c r="C52" s="83"/>
      <c r="D52" s="83"/>
      <c r="E52" s="83">
        <v>4</v>
      </c>
      <c r="F52" s="308">
        <f t="shared" ref="F52:F65" si="58">SUM(Q52:V52)+M52+N52</f>
        <v>72</v>
      </c>
      <c r="G52" s="84"/>
      <c r="H52" s="84"/>
      <c r="I52" s="84"/>
      <c r="J52" s="84"/>
      <c r="K52" s="84"/>
      <c r="L52" s="379">
        <f>SUM(Q52:V52)</f>
        <v>72</v>
      </c>
      <c r="M52" s="85"/>
      <c r="N52" s="85"/>
      <c r="O52" s="85"/>
      <c r="P52" s="85"/>
      <c r="Q52" s="85"/>
      <c r="R52" s="85">
        <v>72</v>
      </c>
      <c r="S52" s="86"/>
      <c r="T52" s="86"/>
      <c r="U52" s="86"/>
      <c r="V52" s="86"/>
      <c r="W52" s="217">
        <v>2</v>
      </c>
    </row>
    <row r="53" spans="1:26" ht="14.45" customHeight="1" x14ac:dyDescent="0.2">
      <c r="A53" s="93" t="s">
        <v>135</v>
      </c>
      <c r="B53" s="87" t="s">
        <v>16</v>
      </c>
      <c r="C53" s="174"/>
      <c r="D53" s="174"/>
      <c r="E53" s="174">
        <v>4</v>
      </c>
      <c r="F53" s="311">
        <f t="shared" si="58"/>
        <v>72</v>
      </c>
      <c r="G53" s="302"/>
      <c r="H53" s="302"/>
      <c r="I53" s="302"/>
      <c r="J53" s="175"/>
      <c r="K53" s="175"/>
      <c r="L53" s="380">
        <f>SUM(Q53:V53)</f>
        <v>72</v>
      </c>
      <c r="M53" s="88"/>
      <c r="N53" s="88"/>
      <c r="O53" s="88"/>
      <c r="P53" s="88"/>
      <c r="Q53" s="88"/>
      <c r="R53" s="248">
        <v>72</v>
      </c>
      <c r="S53" s="312"/>
      <c r="T53" s="106"/>
      <c r="U53" s="106"/>
      <c r="V53" s="106"/>
      <c r="W53" s="217">
        <v>2</v>
      </c>
    </row>
    <row r="54" spans="1:26" s="90" customFormat="1" ht="13.5" customHeight="1" thickBot="1" x14ac:dyDescent="0.25">
      <c r="A54" s="185"/>
      <c r="B54" s="299" t="s">
        <v>317</v>
      </c>
      <c r="C54" s="186">
        <v>4</v>
      </c>
      <c r="D54" s="186"/>
      <c r="E54" s="186"/>
      <c r="F54" s="66">
        <f t="shared" si="58"/>
        <v>12</v>
      </c>
      <c r="G54" s="39">
        <f t="shared" si="45"/>
        <v>0</v>
      </c>
      <c r="H54" s="39"/>
      <c r="I54" s="39"/>
      <c r="J54" s="184"/>
      <c r="K54" s="184"/>
      <c r="L54" s="380"/>
      <c r="M54" s="187">
        <v>6</v>
      </c>
      <c r="N54" s="187">
        <v>6</v>
      </c>
      <c r="O54" s="187"/>
      <c r="P54" s="187"/>
      <c r="Q54" s="349"/>
      <c r="R54" s="350"/>
      <c r="S54" s="188"/>
      <c r="T54" s="89"/>
      <c r="U54" s="89"/>
      <c r="V54" s="89"/>
      <c r="W54" s="217"/>
      <c r="X54" s="217"/>
      <c r="Y54" s="217"/>
      <c r="Z54" s="217"/>
    </row>
    <row r="55" spans="1:26" s="77" customFormat="1" ht="27.75" customHeight="1" thickBot="1" x14ac:dyDescent="0.25">
      <c r="A55" s="190" t="s">
        <v>40</v>
      </c>
      <c r="B55" s="276" t="s">
        <v>276</v>
      </c>
      <c r="C55" s="75">
        <v>2</v>
      </c>
      <c r="D55" s="75"/>
      <c r="E55" s="75">
        <v>3</v>
      </c>
      <c r="F55" s="76">
        <f t="shared" ref="F55:U55" si="59">SUM(F56:F60)</f>
        <v>445</v>
      </c>
      <c r="G55" s="76">
        <f t="shared" si="59"/>
        <v>30</v>
      </c>
      <c r="H55" s="76">
        <f t="shared" si="59"/>
        <v>248</v>
      </c>
      <c r="I55" s="76">
        <f t="shared" si="59"/>
        <v>114</v>
      </c>
      <c r="J55" s="76">
        <f t="shared" si="59"/>
        <v>134</v>
      </c>
      <c r="K55" s="76">
        <f t="shared" si="59"/>
        <v>0</v>
      </c>
      <c r="L55" s="64">
        <f t="shared" si="59"/>
        <v>144</v>
      </c>
      <c r="M55" s="76">
        <f t="shared" si="59"/>
        <v>11</v>
      </c>
      <c r="N55" s="76">
        <f t="shared" si="59"/>
        <v>12</v>
      </c>
      <c r="O55" s="76">
        <f t="shared" si="59"/>
        <v>0</v>
      </c>
      <c r="P55" s="76">
        <f t="shared" si="59"/>
        <v>0</v>
      </c>
      <c r="Q55" s="76">
        <f t="shared" si="59"/>
        <v>0</v>
      </c>
      <c r="R55" s="76">
        <f t="shared" si="59"/>
        <v>0</v>
      </c>
      <c r="S55" s="76">
        <f t="shared" si="59"/>
        <v>0</v>
      </c>
      <c r="T55" s="76">
        <f t="shared" si="59"/>
        <v>206</v>
      </c>
      <c r="U55" s="76">
        <f t="shared" si="59"/>
        <v>144</v>
      </c>
      <c r="V55" s="76">
        <f>SUM(V56:V60)</f>
        <v>72</v>
      </c>
      <c r="W55" s="221"/>
      <c r="X55" s="221"/>
      <c r="Y55" s="221"/>
      <c r="Z55" s="221"/>
    </row>
    <row r="56" spans="1:26" ht="24" customHeight="1" thickBot="1" x14ac:dyDescent="0.3">
      <c r="A56" s="42" t="s">
        <v>41</v>
      </c>
      <c r="B56" s="277" t="s">
        <v>276</v>
      </c>
      <c r="C56" s="78">
        <v>7</v>
      </c>
      <c r="D56" s="78"/>
      <c r="E56" s="78"/>
      <c r="F56" s="39">
        <f t="shared" si="58"/>
        <v>223</v>
      </c>
      <c r="G56" s="39">
        <f t="shared" si="45"/>
        <v>24</v>
      </c>
      <c r="H56" s="39">
        <f t="shared" si="56"/>
        <v>190</v>
      </c>
      <c r="I56" s="39">
        <f t="shared" si="57"/>
        <v>110</v>
      </c>
      <c r="J56" s="39">
        <v>80</v>
      </c>
      <c r="K56" s="58"/>
      <c r="L56" s="378"/>
      <c r="M56" s="39">
        <v>3</v>
      </c>
      <c r="N56" s="39">
        <v>6</v>
      </c>
      <c r="O56" s="80"/>
      <c r="P56" s="39"/>
      <c r="Q56" s="340"/>
      <c r="R56" s="351"/>
      <c r="T56" s="39">
        <v>136</v>
      </c>
      <c r="U56" s="39">
        <v>78</v>
      </c>
      <c r="V56" s="39"/>
    </row>
    <row r="57" spans="1:26" ht="26.45" customHeight="1" x14ac:dyDescent="0.25">
      <c r="A57" s="42" t="s">
        <v>182</v>
      </c>
      <c r="B57" s="277" t="s">
        <v>277</v>
      </c>
      <c r="C57" s="78"/>
      <c r="D57" s="78"/>
      <c r="E57" s="78">
        <v>7</v>
      </c>
      <c r="F57" s="39">
        <f t="shared" si="58"/>
        <v>66</v>
      </c>
      <c r="G57" s="39">
        <v>6</v>
      </c>
      <c r="H57" s="39">
        <f t="shared" si="56"/>
        <v>58</v>
      </c>
      <c r="I57" s="39">
        <f t="shared" si="57"/>
        <v>4</v>
      </c>
      <c r="J57" s="39">
        <v>54</v>
      </c>
      <c r="K57" s="58"/>
      <c r="L57" s="378"/>
      <c r="M57" s="39">
        <v>2</v>
      </c>
      <c r="N57" s="39"/>
      <c r="O57" s="80"/>
      <c r="P57" s="39"/>
      <c r="Q57" s="340"/>
      <c r="R57" s="345"/>
      <c r="S57" s="44"/>
      <c r="T57" s="71">
        <v>34</v>
      </c>
      <c r="U57" s="39">
        <v>30</v>
      </c>
      <c r="V57" s="39"/>
    </row>
    <row r="58" spans="1:26" ht="12" customHeight="1" x14ac:dyDescent="0.2">
      <c r="A58" s="92" t="s">
        <v>171</v>
      </c>
      <c r="B58" s="82" t="s">
        <v>15</v>
      </c>
      <c r="C58" s="83"/>
      <c r="D58" s="83"/>
      <c r="E58" s="83">
        <v>7</v>
      </c>
      <c r="F58" s="308">
        <f t="shared" si="58"/>
        <v>72</v>
      </c>
      <c r="G58" s="308"/>
      <c r="H58" s="308"/>
      <c r="I58" s="308"/>
      <c r="J58" s="84"/>
      <c r="K58" s="84"/>
      <c r="L58" s="379">
        <f>SUM(Q58:V58)</f>
        <v>72</v>
      </c>
      <c r="M58" s="85"/>
      <c r="N58" s="85"/>
      <c r="O58" s="85"/>
      <c r="P58" s="85"/>
      <c r="Q58" s="85"/>
      <c r="R58" s="85"/>
      <c r="S58" s="86"/>
      <c r="T58" s="86">
        <v>36</v>
      </c>
      <c r="U58" s="86">
        <v>36</v>
      </c>
      <c r="V58" s="86"/>
      <c r="W58" s="217">
        <v>2</v>
      </c>
    </row>
    <row r="59" spans="1:26" ht="13.5" customHeight="1" x14ac:dyDescent="0.2">
      <c r="A59" s="93" t="s">
        <v>42</v>
      </c>
      <c r="B59" s="94" t="s">
        <v>17</v>
      </c>
      <c r="C59" s="247"/>
      <c r="D59" s="247"/>
      <c r="E59" s="247">
        <v>8</v>
      </c>
      <c r="F59" s="311">
        <f t="shared" si="58"/>
        <v>72</v>
      </c>
      <c r="G59" s="311"/>
      <c r="H59" s="311"/>
      <c r="I59" s="311"/>
      <c r="J59" s="302"/>
      <c r="K59" s="302"/>
      <c r="L59" s="379">
        <f>SUM(Q59:V59)</f>
        <v>72</v>
      </c>
      <c r="M59" s="248"/>
      <c r="N59" s="248"/>
      <c r="O59" s="248"/>
      <c r="P59" s="248"/>
      <c r="Q59" s="248"/>
      <c r="R59" s="248"/>
      <c r="S59" s="106"/>
      <c r="T59" s="106"/>
      <c r="U59" s="106"/>
      <c r="V59" s="106">
        <v>72</v>
      </c>
      <c r="W59" s="217">
        <v>2</v>
      </c>
    </row>
    <row r="60" spans="1:26" s="90" customFormat="1" ht="12" customHeight="1" thickBot="1" x14ac:dyDescent="0.25">
      <c r="A60" s="185"/>
      <c r="B60" s="95" t="s">
        <v>317</v>
      </c>
      <c r="C60" s="192">
        <v>8</v>
      </c>
      <c r="D60" s="192"/>
      <c r="E60" s="192"/>
      <c r="F60" s="89">
        <f t="shared" si="58"/>
        <v>12</v>
      </c>
      <c r="G60" s="39">
        <f t="shared" si="45"/>
        <v>0</v>
      </c>
      <c r="H60" s="176"/>
      <c r="I60" s="176"/>
      <c r="J60" s="246"/>
      <c r="K60" s="246"/>
      <c r="L60" s="381"/>
      <c r="M60" s="89">
        <v>6</v>
      </c>
      <c r="N60" s="89">
        <v>6</v>
      </c>
      <c r="O60" s="89"/>
      <c r="P60" s="89"/>
      <c r="Q60" s="350"/>
      <c r="R60" s="350"/>
      <c r="S60" s="89"/>
      <c r="T60" s="89"/>
      <c r="U60" s="89"/>
      <c r="V60" s="89"/>
      <c r="W60" s="217"/>
      <c r="X60" s="217"/>
      <c r="Y60" s="217"/>
      <c r="Z60" s="217"/>
    </row>
    <row r="61" spans="1:26" ht="36" customHeight="1" thickBot="1" x14ac:dyDescent="0.25">
      <c r="A61" s="190" t="s">
        <v>43</v>
      </c>
      <c r="B61" s="313" t="s">
        <v>278</v>
      </c>
      <c r="C61" s="75">
        <v>2</v>
      </c>
      <c r="D61" s="75"/>
      <c r="E61" s="75">
        <v>2</v>
      </c>
      <c r="F61" s="76">
        <f>SUM(F62:F66)</f>
        <v>519</v>
      </c>
      <c r="G61" s="76">
        <f t="shared" ref="G61:U61" si="60">SUM(G62:G66)</f>
        <v>34</v>
      </c>
      <c r="H61" s="76">
        <f t="shared" si="60"/>
        <v>282</v>
      </c>
      <c r="I61" s="76">
        <f t="shared" si="60"/>
        <v>130</v>
      </c>
      <c r="J61" s="76">
        <f t="shared" si="60"/>
        <v>152</v>
      </c>
      <c r="K61" s="76">
        <f t="shared" si="60"/>
        <v>0</v>
      </c>
      <c r="L61" s="64">
        <f t="shared" si="60"/>
        <v>180</v>
      </c>
      <c r="M61" s="76">
        <f t="shared" si="60"/>
        <v>11</v>
      </c>
      <c r="N61" s="76">
        <f t="shared" si="60"/>
        <v>12</v>
      </c>
      <c r="O61" s="76">
        <f t="shared" si="60"/>
        <v>0</v>
      </c>
      <c r="P61" s="76">
        <f t="shared" si="60"/>
        <v>0</v>
      </c>
      <c r="Q61" s="76">
        <f t="shared" si="60"/>
        <v>0</v>
      </c>
      <c r="R61" s="76">
        <f t="shared" si="60"/>
        <v>0</v>
      </c>
      <c r="S61" s="76">
        <f t="shared" si="60"/>
        <v>180</v>
      </c>
      <c r="T61" s="76">
        <f t="shared" si="60"/>
        <v>316</v>
      </c>
      <c r="U61" s="76">
        <f t="shared" si="60"/>
        <v>0</v>
      </c>
      <c r="V61" s="191">
        <f>SUM(V62:V66)</f>
        <v>0</v>
      </c>
    </row>
    <row r="62" spans="1:26" ht="30" customHeight="1" thickBot="1" x14ac:dyDescent="0.3">
      <c r="A62" s="96" t="s">
        <v>44</v>
      </c>
      <c r="B62" s="273" t="s">
        <v>278</v>
      </c>
      <c r="C62" s="78">
        <v>6</v>
      </c>
      <c r="D62" s="78"/>
      <c r="E62" s="78"/>
      <c r="F62" s="39">
        <f t="shared" si="58"/>
        <v>261</v>
      </c>
      <c r="G62" s="39">
        <f t="shared" si="45"/>
        <v>28</v>
      </c>
      <c r="H62" s="39">
        <f t="shared" si="56"/>
        <v>224</v>
      </c>
      <c r="I62" s="39">
        <f t="shared" si="57"/>
        <v>124</v>
      </c>
      <c r="J62" s="39">
        <v>100</v>
      </c>
      <c r="K62" s="58"/>
      <c r="L62" s="378"/>
      <c r="M62" s="39">
        <v>3</v>
      </c>
      <c r="N62" s="39">
        <v>6</v>
      </c>
      <c r="O62" s="80"/>
      <c r="P62" s="39"/>
      <c r="Q62" s="340"/>
      <c r="R62" s="340"/>
      <c r="S62" s="42">
        <v>150</v>
      </c>
      <c r="T62" s="42">
        <v>102</v>
      </c>
      <c r="U62" s="39"/>
      <c r="V62" s="39"/>
    </row>
    <row r="63" spans="1:26" ht="33.75" customHeight="1" x14ac:dyDescent="0.25">
      <c r="A63" s="96" t="s">
        <v>175</v>
      </c>
      <c r="B63" s="277" t="s">
        <v>279</v>
      </c>
      <c r="C63" s="78"/>
      <c r="D63" s="78"/>
      <c r="E63" s="78">
        <v>6</v>
      </c>
      <c r="F63" s="39">
        <f t="shared" si="58"/>
        <v>66</v>
      </c>
      <c r="G63" s="39">
        <v>6</v>
      </c>
      <c r="H63" s="39">
        <f t="shared" si="56"/>
        <v>58</v>
      </c>
      <c r="I63" s="39">
        <f t="shared" si="57"/>
        <v>6</v>
      </c>
      <c r="J63" s="39">
        <v>52</v>
      </c>
      <c r="K63" s="58"/>
      <c r="L63" s="378"/>
      <c r="M63" s="39">
        <v>2</v>
      </c>
      <c r="N63" s="39"/>
      <c r="O63" s="80"/>
      <c r="P63" s="39"/>
      <c r="Q63" s="340"/>
      <c r="R63" s="340"/>
      <c r="S63" s="42">
        <v>30</v>
      </c>
      <c r="T63" s="47">
        <v>34</v>
      </c>
      <c r="U63" s="44"/>
      <c r="V63" s="39"/>
    </row>
    <row r="64" spans="1:26" ht="13.5" customHeight="1" x14ac:dyDescent="0.25">
      <c r="A64" s="97" t="s">
        <v>198</v>
      </c>
      <c r="B64" s="98" t="s">
        <v>15</v>
      </c>
      <c r="C64" s="99"/>
      <c r="D64" s="99"/>
      <c r="E64" s="99" t="s">
        <v>319</v>
      </c>
      <c r="F64" s="308">
        <f t="shared" si="58"/>
        <v>72</v>
      </c>
      <c r="G64" s="308"/>
      <c r="H64" s="308"/>
      <c r="I64" s="308"/>
      <c r="J64" s="84"/>
      <c r="K64" s="84"/>
      <c r="L64" s="379">
        <f>SUM(P64:V64)</f>
        <v>72</v>
      </c>
      <c r="M64" s="85"/>
      <c r="N64" s="85"/>
      <c r="O64" s="100"/>
      <c r="P64" s="85"/>
      <c r="Q64" s="370"/>
      <c r="R64" s="101"/>
      <c r="S64" s="101"/>
      <c r="T64" s="101">
        <v>72</v>
      </c>
      <c r="U64" s="101"/>
      <c r="V64" s="101"/>
      <c r="W64" s="217">
        <v>2</v>
      </c>
    </row>
    <row r="65" spans="1:26" ht="13.5" customHeight="1" x14ac:dyDescent="0.2">
      <c r="A65" s="300" t="s">
        <v>169</v>
      </c>
      <c r="B65" s="301" t="s">
        <v>17</v>
      </c>
      <c r="C65" s="247"/>
      <c r="D65" s="247"/>
      <c r="E65" s="247" t="s">
        <v>319</v>
      </c>
      <c r="F65" s="311">
        <f t="shared" si="58"/>
        <v>108</v>
      </c>
      <c r="G65" s="311"/>
      <c r="H65" s="311"/>
      <c r="I65" s="311"/>
      <c r="J65" s="302"/>
      <c r="K65" s="302"/>
      <c r="L65" s="379">
        <f>SUM(P65:V65)</f>
        <v>108</v>
      </c>
      <c r="M65" s="248"/>
      <c r="N65" s="248"/>
      <c r="O65" s="248"/>
      <c r="P65" s="248"/>
      <c r="Q65" s="303"/>
      <c r="R65" s="303"/>
      <c r="S65" s="303"/>
      <c r="T65" s="303">
        <v>108</v>
      </c>
      <c r="U65" s="303"/>
      <c r="V65" s="303"/>
      <c r="W65" s="217">
        <v>3</v>
      </c>
    </row>
    <row r="66" spans="1:26" s="90" customFormat="1" ht="13.5" customHeight="1" thickBot="1" x14ac:dyDescent="0.25">
      <c r="A66" s="304"/>
      <c r="B66" s="299" t="s">
        <v>317</v>
      </c>
      <c r="C66" s="192">
        <v>6</v>
      </c>
      <c r="D66" s="192"/>
      <c r="E66" s="192"/>
      <c r="F66" s="176">
        <f>SUM(Q66:V66)+M66+N66</f>
        <v>12</v>
      </c>
      <c r="G66" s="39">
        <f t="shared" si="45"/>
        <v>0</v>
      </c>
      <c r="H66" s="176"/>
      <c r="I66" s="176"/>
      <c r="J66" s="246"/>
      <c r="K66" s="246"/>
      <c r="L66" s="381"/>
      <c r="M66" s="89">
        <v>6</v>
      </c>
      <c r="N66" s="89">
        <v>6</v>
      </c>
      <c r="O66" s="89"/>
      <c r="P66" s="89"/>
      <c r="Q66" s="352"/>
      <c r="R66" s="353"/>
      <c r="S66" s="305"/>
      <c r="T66" s="305"/>
      <c r="U66" s="305"/>
      <c r="V66" s="306"/>
    </row>
    <row r="67" spans="1:26" ht="27.75" customHeight="1" thickBot="1" x14ac:dyDescent="0.25">
      <c r="A67" s="190" t="s">
        <v>183</v>
      </c>
      <c r="B67" s="313" t="s">
        <v>281</v>
      </c>
      <c r="C67" s="75">
        <v>2</v>
      </c>
      <c r="D67" s="75">
        <v>0</v>
      </c>
      <c r="E67" s="75">
        <v>2</v>
      </c>
      <c r="F67" s="76">
        <f>SUM(F68:F72)</f>
        <v>543</v>
      </c>
      <c r="G67" s="76">
        <f t="shared" ref="G67:U67" si="61">SUM(G68:G72)</f>
        <v>30</v>
      </c>
      <c r="H67" s="76">
        <f t="shared" si="61"/>
        <v>238</v>
      </c>
      <c r="I67" s="76">
        <f t="shared" si="61"/>
        <v>99</v>
      </c>
      <c r="J67" s="76">
        <f t="shared" si="61"/>
        <v>139</v>
      </c>
      <c r="K67" s="76">
        <f t="shared" si="61"/>
        <v>0</v>
      </c>
      <c r="L67" s="64">
        <f t="shared" si="61"/>
        <v>252</v>
      </c>
      <c r="M67" s="76">
        <f t="shared" si="61"/>
        <v>11</v>
      </c>
      <c r="N67" s="76">
        <f t="shared" si="61"/>
        <v>12</v>
      </c>
      <c r="O67" s="76">
        <f t="shared" si="61"/>
        <v>0</v>
      </c>
      <c r="P67" s="76">
        <f t="shared" si="61"/>
        <v>0</v>
      </c>
      <c r="Q67" s="76">
        <f t="shared" si="61"/>
        <v>0</v>
      </c>
      <c r="R67" s="76">
        <f t="shared" si="61"/>
        <v>0</v>
      </c>
      <c r="S67" s="76">
        <f t="shared" si="61"/>
        <v>0</v>
      </c>
      <c r="T67" s="76">
        <f t="shared" si="61"/>
        <v>0</v>
      </c>
      <c r="U67" s="76">
        <f t="shared" si="61"/>
        <v>152</v>
      </c>
      <c r="V67" s="191">
        <f>SUM(V68:V72)</f>
        <v>368</v>
      </c>
    </row>
    <row r="68" spans="1:26" ht="27.75" customHeight="1" x14ac:dyDescent="0.25">
      <c r="A68" s="96" t="s">
        <v>189</v>
      </c>
      <c r="B68" s="274" t="s">
        <v>282</v>
      </c>
      <c r="C68" s="314">
        <v>8</v>
      </c>
      <c r="D68" s="314"/>
      <c r="E68" s="314"/>
      <c r="F68" s="176">
        <f t="shared" ref="F68:F72" si="62">SUM(Q68:V68)+M68+N68</f>
        <v>213</v>
      </c>
      <c r="G68" s="39">
        <v>24</v>
      </c>
      <c r="H68" s="176">
        <f t="shared" ref="H68:H74" si="63">SUM(Q68:V68)-G68</f>
        <v>180</v>
      </c>
      <c r="I68" s="176">
        <f t="shared" ref="I68:I74" si="64">H68-J68</f>
        <v>95</v>
      </c>
      <c r="J68" s="176">
        <v>85</v>
      </c>
      <c r="K68" s="58"/>
      <c r="L68" s="378"/>
      <c r="M68" s="39">
        <v>3</v>
      </c>
      <c r="N68" s="39">
        <v>6</v>
      </c>
      <c r="O68" s="80"/>
      <c r="P68" s="39"/>
      <c r="Q68" s="340"/>
      <c r="R68" s="340"/>
      <c r="S68" s="39"/>
      <c r="T68" s="39"/>
      <c r="U68" s="39">
        <v>84</v>
      </c>
      <c r="V68" s="39">
        <v>120</v>
      </c>
    </row>
    <row r="69" spans="1:26" ht="34.5" customHeight="1" x14ac:dyDescent="0.25">
      <c r="A69" s="96" t="s">
        <v>283</v>
      </c>
      <c r="B69" s="315" t="s">
        <v>284</v>
      </c>
      <c r="C69" s="69"/>
      <c r="D69" s="69"/>
      <c r="E69" s="69">
        <v>8</v>
      </c>
      <c r="F69" s="44">
        <f t="shared" si="62"/>
        <v>66</v>
      </c>
      <c r="G69" s="39">
        <v>6</v>
      </c>
      <c r="H69" s="44">
        <f t="shared" si="63"/>
        <v>58</v>
      </c>
      <c r="I69" s="44">
        <f t="shared" si="64"/>
        <v>4</v>
      </c>
      <c r="J69" s="44">
        <v>54</v>
      </c>
      <c r="K69" s="58"/>
      <c r="L69" s="378"/>
      <c r="M69" s="39">
        <v>2</v>
      </c>
      <c r="N69" s="39"/>
      <c r="O69" s="80"/>
      <c r="P69" s="39"/>
      <c r="Q69" s="340"/>
      <c r="R69" s="340"/>
      <c r="S69" s="39"/>
      <c r="T69" s="71"/>
      <c r="U69" s="44">
        <v>32</v>
      </c>
      <c r="V69" s="39">
        <v>32</v>
      </c>
    </row>
    <row r="70" spans="1:26" ht="13.5" customHeight="1" x14ac:dyDescent="0.25">
      <c r="A70" s="97" t="s">
        <v>190</v>
      </c>
      <c r="B70" s="98" t="s">
        <v>15</v>
      </c>
      <c r="C70" s="99"/>
      <c r="D70" s="99"/>
      <c r="E70" s="99" t="s">
        <v>318</v>
      </c>
      <c r="F70" s="308">
        <f>SUM(Q70:V70)+M70+N70</f>
        <v>72</v>
      </c>
      <c r="G70" s="308"/>
      <c r="H70" s="308"/>
      <c r="I70" s="308"/>
      <c r="J70" s="84"/>
      <c r="K70" s="84"/>
      <c r="L70" s="379">
        <f t="shared" ref="L70:L71" si="65">SUM(P70:V70)</f>
        <v>72</v>
      </c>
      <c r="M70" s="85"/>
      <c r="N70" s="85"/>
      <c r="O70" s="100"/>
      <c r="P70" s="85"/>
      <c r="Q70" s="370"/>
      <c r="R70" s="101"/>
      <c r="S70" s="101"/>
      <c r="T70" s="101"/>
      <c r="U70" s="101">
        <v>36</v>
      </c>
      <c r="V70" s="101">
        <v>36</v>
      </c>
      <c r="W70" s="217">
        <v>2</v>
      </c>
    </row>
    <row r="71" spans="1:26" ht="13.5" customHeight="1" x14ac:dyDescent="0.2">
      <c r="A71" s="300" t="s">
        <v>187</v>
      </c>
      <c r="B71" s="301" t="s">
        <v>17</v>
      </c>
      <c r="C71" s="247"/>
      <c r="D71" s="247"/>
      <c r="E71" s="247" t="s">
        <v>318</v>
      </c>
      <c r="F71" s="311">
        <f t="shared" si="62"/>
        <v>180</v>
      </c>
      <c r="G71" s="311"/>
      <c r="H71" s="311"/>
      <c r="I71" s="311"/>
      <c r="J71" s="302"/>
      <c r="K71" s="302"/>
      <c r="L71" s="379">
        <f t="shared" si="65"/>
        <v>180</v>
      </c>
      <c r="M71" s="248"/>
      <c r="N71" s="248"/>
      <c r="O71" s="248"/>
      <c r="P71" s="248"/>
      <c r="Q71" s="303"/>
      <c r="R71" s="303"/>
      <c r="S71" s="303"/>
      <c r="T71" s="303"/>
      <c r="U71" s="303"/>
      <c r="V71" s="303">
        <v>180</v>
      </c>
      <c r="W71" s="217">
        <v>4</v>
      </c>
    </row>
    <row r="72" spans="1:26" s="90" customFormat="1" ht="13.5" customHeight="1" thickBot="1" x14ac:dyDescent="0.25">
      <c r="A72" s="304"/>
      <c r="B72" s="299" t="s">
        <v>317</v>
      </c>
      <c r="C72" s="192">
        <v>8</v>
      </c>
      <c r="D72" s="192"/>
      <c r="E72" s="192"/>
      <c r="F72" s="176">
        <f t="shared" si="62"/>
        <v>12</v>
      </c>
      <c r="G72" s="39">
        <f t="shared" si="45"/>
        <v>0</v>
      </c>
      <c r="H72" s="176"/>
      <c r="I72" s="176"/>
      <c r="J72" s="246"/>
      <c r="K72" s="246"/>
      <c r="L72" s="381"/>
      <c r="M72" s="89">
        <v>6</v>
      </c>
      <c r="N72" s="89">
        <v>6</v>
      </c>
      <c r="O72" s="89"/>
      <c r="P72" s="89"/>
      <c r="Q72" s="352"/>
      <c r="R72" s="353"/>
      <c r="S72" s="305"/>
      <c r="T72" s="305"/>
      <c r="U72" s="305"/>
      <c r="V72" s="306"/>
    </row>
    <row r="73" spans="1:26" s="77" customFormat="1" ht="24.75" customHeight="1" thickBot="1" x14ac:dyDescent="0.25">
      <c r="A73" s="193" t="s">
        <v>280</v>
      </c>
      <c r="B73" s="194" t="s">
        <v>61</v>
      </c>
      <c r="C73" s="75">
        <v>1</v>
      </c>
      <c r="D73" s="75">
        <v>0</v>
      </c>
      <c r="E73" s="75">
        <v>2</v>
      </c>
      <c r="F73" s="76">
        <f>SUM(F74:F78)</f>
        <v>210</v>
      </c>
      <c r="G73" s="76">
        <f t="shared" ref="G73:K73" si="66">SUM(G74:G77)</f>
        <v>6</v>
      </c>
      <c r="H73" s="76">
        <f t="shared" si="66"/>
        <v>48</v>
      </c>
      <c r="I73" s="76">
        <f t="shared" si="66"/>
        <v>48</v>
      </c>
      <c r="J73" s="76">
        <f t="shared" si="66"/>
        <v>0</v>
      </c>
      <c r="K73" s="76">
        <f t="shared" si="66"/>
        <v>0</v>
      </c>
      <c r="L73" s="64">
        <f t="shared" ref="L73:V73" si="67">SUM(L74:L77)</f>
        <v>144</v>
      </c>
      <c r="M73" s="76">
        <f>SUM(M74:M78)</f>
        <v>6</v>
      </c>
      <c r="N73" s="76">
        <f>SUM(N74:N78)</f>
        <v>6</v>
      </c>
      <c r="O73" s="91">
        <f t="shared" si="67"/>
        <v>0</v>
      </c>
      <c r="P73" s="91">
        <f t="shared" si="67"/>
        <v>0</v>
      </c>
      <c r="Q73" s="76">
        <f t="shared" si="67"/>
        <v>0</v>
      </c>
      <c r="R73" s="76">
        <f>SUM(R74:R77)</f>
        <v>0</v>
      </c>
      <c r="S73" s="91">
        <f t="shared" si="67"/>
        <v>90</v>
      </c>
      <c r="T73" s="91">
        <f t="shared" si="67"/>
        <v>108</v>
      </c>
      <c r="U73" s="91">
        <f t="shared" si="67"/>
        <v>0</v>
      </c>
      <c r="V73" s="195">
        <f t="shared" si="67"/>
        <v>0</v>
      </c>
      <c r="W73" s="221"/>
      <c r="X73" s="221"/>
      <c r="Y73" s="221"/>
      <c r="Z73" s="221"/>
    </row>
    <row r="74" spans="1:26" ht="21.75" customHeight="1" x14ac:dyDescent="0.2">
      <c r="A74" s="96" t="s">
        <v>285</v>
      </c>
      <c r="B74" s="65" t="s">
        <v>311</v>
      </c>
      <c r="C74" s="78"/>
      <c r="D74" s="78"/>
      <c r="E74" s="78">
        <v>5</v>
      </c>
      <c r="F74" s="39">
        <f>SUM(Q74:V74)+M74+N74</f>
        <v>57</v>
      </c>
      <c r="G74" s="39">
        <f t="shared" si="45"/>
        <v>6</v>
      </c>
      <c r="H74" s="39">
        <f t="shared" si="63"/>
        <v>48</v>
      </c>
      <c r="I74" s="39">
        <f t="shared" si="64"/>
        <v>48</v>
      </c>
      <c r="J74" s="39"/>
      <c r="K74" s="39"/>
      <c r="L74" s="373"/>
      <c r="M74" s="39">
        <v>3</v>
      </c>
      <c r="N74" s="39"/>
      <c r="O74" s="66"/>
      <c r="P74" s="39"/>
      <c r="Q74" s="340"/>
      <c r="R74" s="341"/>
      <c r="S74" s="40">
        <v>54</v>
      </c>
      <c r="T74" s="189"/>
      <c r="U74" s="102"/>
      <c r="V74" s="40"/>
    </row>
    <row r="75" spans="1:26" ht="1.9" customHeight="1" x14ac:dyDescent="0.2">
      <c r="A75" s="96"/>
      <c r="B75" s="65"/>
      <c r="C75" s="78"/>
      <c r="D75" s="78"/>
      <c r="E75" s="78"/>
      <c r="F75" s="39">
        <f t="shared" ref="F75" si="68">SUM(Q75:V75)+SUM(L75:N75)</f>
        <v>0</v>
      </c>
      <c r="G75" s="39">
        <f t="shared" ref="G75" si="69">ROUND((SUM(Q75:V75))*0.167,0)</f>
        <v>0</v>
      </c>
      <c r="H75" s="39">
        <f t="shared" ref="H75" si="70">F75-G75-SUM(L75:N75)</f>
        <v>0</v>
      </c>
      <c r="I75" s="39">
        <f t="shared" ref="I75" si="71">H75-J75</f>
        <v>0</v>
      </c>
      <c r="J75" s="39"/>
      <c r="K75" s="39"/>
      <c r="L75" s="373"/>
      <c r="M75" s="39"/>
      <c r="N75" s="39"/>
      <c r="O75" s="66"/>
      <c r="P75" s="39"/>
      <c r="Q75" s="340"/>
      <c r="R75" s="341"/>
      <c r="S75" s="40"/>
      <c r="T75" s="40"/>
      <c r="U75" s="102"/>
      <c r="V75" s="40"/>
    </row>
    <row r="76" spans="1:26" ht="11.25" customHeight="1" x14ac:dyDescent="0.2">
      <c r="A76" s="92" t="s">
        <v>286</v>
      </c>
      <c r="B76" s="82" t="s">
        <v>15</v>
      </c>
      <c r="C76" s="307"/>
      <c r="D76" s="307"/>
      <c r="E76" s="307" t="s">
        <v>319</v>
      </c>
      <c r="F76" s="308">
        <f>SUM(Q76:V76)</f>
        <v>72</v>
      </c>
      <c r="G76" s="308"/>
      <c r="H76" s="308"/>
      <c r="I76" s="308"/>
      <c r="J76" s="308"/>
      <c r="K76" s="308"/>
      <c r="L76" s="373">
        <f>SUM(Q76:V76)</f>
        <v>72</v>
      </c>
      <c r="M76" s="308"/>
      <c r="N76" s="308"/>
      <c r="O76" s="308"/>
      <c r="P76" s="308"/>
      <c r="Q76" s="308"/>
      <c r="R76" s="308"/>
      <c r="S76" s="103">
        <v>36</v>
      </c>
      <c r="T76" s="103">
        <v>36</v>
      </c>
      <c r="U76" s="104"/>
      <c r="V76" s="105"/>
      <c r="W76" s="217">
        <v>2</v>
      </c>
    </row>
    <row r="77" spans="1:26" ht="10.5" customHeight="1" x14ac:dyDescent="0.2">
      <c r="A77" s="309" t="s">
        <v>287</v>
      </c>
      <c r="B77" s="310" t="s">
        <v>17</v>
      </c>
      <c r="C77" s="247"/>
      <c r="D77" s="247"/>
      <c r="E77" s="247" t="s">
        <v>319</v>
      </c>
      <c r="F77" s="311">
        <f>SUM(Q77:V77)</f>
        <v>72</v>
      </c>
      <c r="G77" s="311"/>
      <c r="H77" s="311"/>
      <c r="I77" s="311"/>
      <c r="J77" s="311"/>
      <c r="K77" s="311"/>
      <c r="L77" s="373">
        <f>SUM(Q77:V77)</f>
        <v>72</v>
      </c>
      <c r="M77" s="248"/>
      <c r="N77" s="248"/>
      <c r="O77" s="248"/>
      <c r="P77" s="248"/>
      <c r="Q77" s="248"/>
      <c r="R77" s="248"/>
      <c r="S77" s="106"/>
      <c r="T77" s="106">
        <v>72</v>
      </c>
      <c r="U77" s="106"/>
      <c r="V77" s="106"/>
      <c r="W77" s="217">
        <v>2</v>
      </c>
    </row>
    <row r="78" spans="1:26" ht="10.5" customHeight="1" thickBot="1" x14ac:dyDescent="0.25">
      <c r="A78" s="206"/>
      <c r="B78" s="299" t="s">
        <v>317</v>
      </c>
      <c r="C78" s="186">
        <v>6</v>
      </c>
      <c r="D78" s="186"/>
      <c r="E78" s="186"/>
      <c r="F78" s="176">
        <f>SUM(M78:N78)</f>
        <v>9</v>
      </c>
      <c r="G78" s="48"/>
      <c r="H78" s="176"/>
      <c r="I78" s="48"/>
      <c r="J78" s="48"/>
      <c r="K78" s="48"/>
      <c r="L78" s="382"/>
      <c r="M78" s="48">
        <v>3</v>
      </c>
      <c r="N78" s="48">
        <v>6</v>
      </c>
      <c r="O78" s="172"/>
      <c r="P78" s="48"/>
      <c r="Q78" s="354"/>
      <c r="R78" s="354"/>
      <c r="S78" s="172"/>
      <c r="T78" s="172"/>
      <c r="U78" s="172"/>
      <c r="V78" s="172"/>
    </row>
    <row r="79" spans="1:26" s="107" customFormat="1" ht="11.25" customHeight="1" thickBot="1" x14ac:dyDescent="0.25">
      <c r="A79" s="209"/>
      <c r="B79" s="210" t="s">
        <v>199</v>
      </c>
      <c r="C79" s="211">
        <f t="shared" ref="C79:H79" si="72">C35+C48+C32+C26+C8</f>
        <v>16</v>
      </c>
      <c r="D79" s="211">
        <f t="shared" si="72"/>
        <v>6</v>
      </c>
      <c r="E79" s="211">
        <f t="shared" si="72"/>
        <v>32</v>
      </c>
      <c r="F79" s="211">
        <f t="shared" si="72"/>
        <v>5580</v>
      </c>
      <c r="G79" s="211">
        <f t="shared" si="72"/>
        <v>336</v>
      </c>
      <c r="H79" s="211">
        <f t="shared" si="72"/>
        <v>4128</v>
      </c>
      <c r="I79" s="211"/>
      <c r="J79" s="211"/>
      <c r="K79" s="211"/>
      <c r="L79" s="371">
        <f>L35+L48+L32+L26+L8</f>
        <v>864</v>
      </c>
      <c r="M79" s="211">
        <f>M35+M48+M32+M26+M8</f>
        <v>152</v>
      </c>
      <c r="N79" s="211">
        <f>N35+N48+N32+N26+N8</f>
        <v>100</v>
      </c>
      <c r="O79" s="212">
        <f t="shared" ref="O79:U79" si="73">O84</f>
        <v>612</v>
      </c>
      <c r="P79" s="212">
        <f t="shared" si="73"/>
        <v>792</v>
      </c>
      <c r="Q79" s="355">
        <f t="shared" si="73"/>
        <v>612</v>
      </c>
      <c r="R79" s="355">
        <f>R84</f>
        <v>648</v>
      </c>
      <c r="S79" s="212">
        <f t="shared" si="73"/>
        <v>576</v>
      </c>
      <c r="T79" s="212">
        <f t="shared" si="73"/>
        <v>540</v>
      </c>
      <c r="U79" s="212">
        <f t="shared" si="73"/>
        <v>504</v>
      </c>
      <c r="V79" s="213">
        <f>V84</f>
        <v>180</v>
      </c>
      <c r="W79" s="222">
        <f>SUM(Q79:V79)</f>
        <v>3060</v>
      </c>
      <c r="X79" s="222"/>
      <c r="Y79" s="222"/>
      <c r="Z79" s="222"/>
    </row>
    <row r="80" spans="1:26" s="171" customFormat="1" ht="13.9" customHeight="1" x14ac:dyDescent="0.2">
      <c r="A80" s="168" t="s">
        <v>204</v>
      </c>
      <c r="B80" s="207" t="s">
        <v>205</v>
      </c>
      <c r="C80" s="170"/>
      <c r="D80" s="170"/>
      <c r="E80" s="170"/>
      <c r="F80" s="208"/>
      <c r="G80" s="208"/>
      <c r="H80" s="208"/>
      <c r="I80" s="208"/>
      <c r="J80" s="208"/>
      <c r="K80" s="208"/>
      <c r="L80" s="383"/>
      <c r="M80" s="208"/>
      <c r="N80" s="208"/>
      <c r="O80" s="208"/>
      <c r="P80" s="208"/>
      <c r="Q80" s="356"/>
      <c r="R80" s="356"/>
      <c r="S80" s="208"/>
      <c r="T80" s="208"/>
      <c r="U80" s="208"/>
      <c r="V80" s="208"/>
      <c r="W80" s="222"/>
      <c r="X80" s="222"/>
      <c r="Y80" s="222"/>
      <c r="Z80" s="222"/>
    </row>
    <row r="81" spans="1:28" s="171" customFormat="1" ht="13.9" customHeight="1" x14ac:dyDescent="0.2">
      <c r="A81" s="168" t="s">
        <v>206</v>
      </c>
      <c r="B81" s="169" t="s">
        <v>207</v>
      </c>
      <c r="C81" s="170"/>
      <c r="D81" s="170"/>
      <c r="E81" s="170"/>
      <c r="F81" s="112"/>
      <c r="G81" s="112"/>
      <c r="H81" s="112"/>
      <c r="I81" s="112"/>
      <c r="J81" s="112"/>
      <c r="K81" s="112"/>
      <c r="L81" s="384"/>
      <c r="M81" s="112"/>
      <c r="N81" s="112"/>
      <c r="O81" s="112"/>
      <c r="P81" s="112"/>
      <c r="Q81" s="357"/>
      <c r="R81" s="357"/>
      <c r="S81" s="112"/>
      <c r="T81" s="112"/>
      <c r="U81" s="112"/>
      <c r="V81" s="112"/>
      <c r="W81" s="222"/>
      <c r="X81" s="222"/>
      <c r="Y81" s="222"/>
      <c r="Z81" s="222"/>
    </row>
    <row r="82" spans="1:28" s="113" customFormat="1" ht="10.5" x14ac:dyDescent="0.15">
      <c r="A82" s="108" t="s">
        <v>46</v>
      </c>
      <c r="B82" s="109" t="s">
        <v>48</v>
      </c>
      <c r="C82" s="110"/>
      <c r="D82" s="110"/>
      <c r="E82" s="110"/>
      <c r="F82" s="111">
        <v>144</v>
      </c>
      <c r="G82" s="111"/>
      <c r="H82" s="111"/>
      <c r="I82" s="111"/>
      <c r="J82" s="111"/>
      <c r="K82" s="111"/>
      <c r="L82" s="384"/>
      <c r="M82" s="111" t="s">
        <v>137</v>
      </c>
      <c r="N82" s="111"/>
      <c r="O82" s="111">
        <f t="shared" ref="O82:T82" si="74">O84/O83</f>
        <v>36</v>
      </c>
      <c r="P82" s="111">
        <f t="shared" si="74"/>
        <v>36</v>
      </c>
      <c r="Q82" s="357">
        <f t="shared" si="74"/>
        <v>36</v>
      </c>
      <c r="R82" s="357">
        <f t="shared" si="74"/>
        <v>36</v>
      </c>
      <c r="S82" s="111">
        <f t="shared" si="74"/>
        <v>36</v>
      </c>
      <c r="T82" s="111">
        <f t="shared" si="74"/>
        <v>36</v>
      </c>
      <c r="U82" s="111">
        <f>U84/U83</f>
        <v>36</v>
      </c>
      <c r="V82" s="111">
        <f>V84/V83</f>
        <v>36</v>
      </c>
      <c r="W82" s="222"/>
      <c r="X82" s="222"/>
      <c r="Y82" s="222"/>
      <c r="Z82" s="222"/>
    </row>
    <row r="83" spans="1:28" s="113" customFormat="1" ht="13.5" customHeight="1" thickBot="1" x14ac:dyDescent="0.25">
      <c r="A83" s="196" t="s">
        <v>47</v>
      </c>
      <c r="B83" s="197" t="s">
        <v>49</v>
      </c>
      <c r="C83" s="198"/>
      <c r="D83" s="198"/>
      <c r="E83" s="198"/>
      <c r="F83" s="173">
        <v>216</v>
      </c>
      <c r="G83" s="462" t="s">
        <v>179</v>
      </c>
      <c r="H83" s="463"/>
      <c r="I83" s="463"/>
      <c r="J83" s="463"/>
      <c r="K83" s="463"/>
      <c r="L83" s="463"/>
      <c r="M83" s="463"/>
      <c r="N83" s="464"/>
      <c r="O83" s="114">
        <v>17</v>
      </c>
      <c r="P83" s="114">
        <v>22</v>
      </c>
      <c r="Q83" s="114">
        <v>17</v>
      </c>
      <c r="R83" s="114">
        <v>18</v>
      </c>
      <c r="S83" s="114">
        <v>16</v>
      </c>
      <c r="T83" s="114">
        <v>15</v>
      </c>
      <c r="U83" s="114">
        <v>14</v>
      </c>
      <c r="V83" s="114">
        <v>5</v>
      </c>
      <c r="W83" s="222">
        <f>SUM(Q83:V83)</f>
        <v>85</v>
      </c>
      <c r="X83" s="222" t="s">
        <v>312</v>
      </c>
      <c r="Y83" s="222">
        <f>W83*36</f>
        <v>3060</v>
      </c>
      <c r="Z83" s="222" t="s">
        <v>313</v>
      </c>
    </row>
    <row r="84" spans="1:28" s="113" customFormat="1" ht="18" customHeight="1" thickBot="1" x14ac:dyDescent="0.25">
      <c r="A84" s="202"/>
      <c r="B84" s="203" t="s">
        <v>45</v>
      </c>
      <c r="C84" s="204"/>
      <c r="D84" s="204"/>
      <c r="E84" s="204"/>
      <c r="F84" s="205">
        <f>SUM(F79:F83)</f>
        <v>5940</v>
      </c>
      <c r="G84" s="465" t="s">
        <v>45</v>
      </c>
      <c r="H84" s="460" t="s">
        <v>50</v>
      </c>
      <c r="I84" s="460"/>
      <c r="J84" s="460"/>
      <c r="K84" s="460"/>
      <c r="L84" s="460"/>
      <c r="M84" s="460"/>
      <c r="N84" s="460"/>
      <c r="O84" s="111">
        <f>O8</f>
        <v>612</v>
      </c>
      <c r="P84" s="111">
        <f>P8</f>
        <v>792</v>
      </c>
      <c r="Q84" s="357">
        <f t="shared" ref="Q84:V84" si="75">Q74+Q75+SUM(Q62:Q63)+SUM(Q56:Q57)+SUM(Q50:Q51)+Q35+Q32+Q26+SUM(Q68:Q69)</f>
        <v>612</v>
      </c>
      <c r="R84" s="357">
        <f t="shared" si="75"/>
        <v>648</v>
      </c>
      <c r="S84" s="111">
        <f t="shared" si="75"/>
        <v>576</v>
      </c>
      <c r="T84" s="111">
        <f t="shared" si="75"/>
        <v>540</v>
      </c>
      <c r="U84" s="111">
        <f t="shared" si="75"/>
        <v>504</v>
      </c>
      <c r="V84" s="111">
        <f t="shared" si="75"/>
        <v>180</v>
      </c>
      <c r="W84" s="222">
        <f>SUM(Q84:V84)</f>
        <v>3060</v>
      </c>
      <c r="X84" s="222"/>
      <c r="Y84" s="222"/>
      <c r="Z84" s="222"/>
    </row>
    <row r="85" spans="1:28" s="113" customFormat="1" ht="11.25" customHeight="1" x14ac:dyDescent="0.2">
      <c r="A85" s="199"/>
      <c r="B85" s="200"/>
      <c r="C85" s="201"/>
      <c r="D85" s="201"/>
      <c r="E85" s="201"/>
      <c r="F85" s="201"/>
      <c r="G85" s="466"/>
      <c r="H85" s="460" t="s">
        <v>51</v>
      </c>
      <c r="I85" s="460"/>
      <c r="J85" s="460"/>
      <c r="K85" s="460"/>
      <c r="L85" s="460"/>
      <c r="M85" s="460"/>
      <c r="N85" s="460"/>
      <c r="O85" s="112"/>
      <c r="P85" s="112"/>
      <c r="Q85" s="357">
        <f t="shared" ref="Q85:V86" si="76">Q76+Q58+Q52+Q64+Q70</f>
        <v>0</v>
      </c>
      <c r="R85" s="357">
        <f t="shared" si="76"/>
        <v>72</v>
      </c>
      <c r="S85" s="296">
        <f t="shared" si="76"/>
        <v>36</v>
      </c>
      <c r="T85" s="296">
        <f t="shared" si="76"/>
        <v>144</v>
      </c>
      <c r="U85" s="296">
        <f t="shared" si="76"/>
        <v>72</v>
      </c>
      <c r="V85" s="296">
        <f t="shared" si="76"/>
        <v>36</v>
      </c>
      <c r="W85" s="222">
        <f>SUM(Q85:V85)</f>
        <v>360</v>
      </c>
      <c r="X85" s="222"/>
      <c r="Y85" s="222">
        <f>W85+W86</f>
        <v>864</v>
      </c>
      <c r="Z85" s="222" t="s">
        <v>313</v>
      </c>
      <c r="AA85" s="113">
        <f>Y85/36</f>
        <v>24</v>
      </c>
      <c r="AB85" s="113" t="s">
        <v>312</v>
      </c>
    </row>
    <row r="86" spans="1:28" s="113" customFormat="1" ht="10.5" customHeight="1" x14ac:dyDescent="0.2">
      <c r="A86" s="115" t="s">
        <v>49</v>
      </c>
      <c r="B86" s="116"/>
      <c r="C86" s="117">
        <v>216</v>
      </c>
      <c r="D86" s="117"/>
      <c r="E86" s="117"/>
      <c r="F86" s="117"/>
      <c r="G86" s="466"/>
      <c r="H86" s="460" t="s">
        <v>52</v>
      </c>
      <c r="I86" s="460"/>
      <c r="J86" s="460"/>
      <c r="K86" s="460"/>
      <c r="L86" s="460"/>
      <c r="M86" s="460"/>
      <c r="N86" s="460"/>
      <c r="O86" s="112"/>
      <c r="P86" s="112"/>
      <c r="Q86" s="357">
        <f t="shared" si="76"/>
        <v>0</v>
      </c>
      <c r="R86" s="357">
        <f t="shared" si="76"/>
        <v>72</v>
      </c>
      <c r="S86" s="118">
        <f t="shared" si="76"/>
        <v>0</v>
      </c>
      <c r="T86" s="118">
        <f t="shared" si="76"/>
        <v>180</v>
      </c>
      <c r="U86" s="118">
        <f t="shared" si="76"/>
        <v>0</v>
      </c>
      <c r="V86" s="118">
        <f t="shared" si="76"/>
        <v>252</v>
      </c>
      <c r="W86" s="222">
        <f>SUM(Q86:V86)</f>
        <v>504</v>
      </c>
      <c r="X86" s="222"/>
      <c r="Y86" s="222"/>
      <c r="Z86" s="222"/>
    </row>
    <row r="87" spans="1:28" s="113" customFormat="1" ht="12.75" customHeight="1" x14ac:dyDescent="0.2">
      <c r="A87" s="115" t="s">
        <v>173</v>
      </c>
      <c r="B87" s="119"/>
      <c r="C87" s="120"/>
      <c r="D87" s="120"/>
      <c r="E87" s="120"/>
      <c r="F87" s="120"/>
      <c r="G87" s="466"/>
      <c r="H87" s="460" t="s">
        <v>172</v>
      </c>
      <c r="I87" s="460"/>
      <c r="J87" s="460"/>
      <c r="K87" s="460"/>
      <c r="L87" s="460"/>
      <c r="M87" s="460"/>
      <c r="N87" s="460"/>
      <c r="O87" s="112"/>
      <c r="P87" s="111"/>
      <c r="Q87" s="358"/>
      <c r="R87" s="358"/>
      <c r="S87" s="121"/>
      <c r="T87" s="121"/>
      <c r="U87" s="121">
        <v>144</v>
      </c>
      <c r="V87" s="111" t="s">
        <v>58</v>
      </c>
      <c r="W87" s="222"/>
      <c r="X87" s="222"/>
      <c r="Y87" s="222"/>
      <c r="Z87" s="222"/>
    </row>
    <row r="88" spans="1:28" s="113" customFormat="1" ht="22.9" customHeight="1" x14ac:dyDescent="0.2">
      <c r="A88" s="122" t="s">
        <v>56</v>
      </c>
      <c r="B88" s="123"/>
      <c r="C88" s="124"/>
      <c r="D88" s="124"/>
      <c r="E88" s="124"/>
      <c r="F88" s="124"/>
      <c r="G88" s="466"/>
      <c r="H88" s="460" t="s">
        <v>53</v>
      </c>
      <c r="I88" s="460"/>
      <c r="J88" s="460"/>
      <c r="K88" s="460"/>
      <c r="L88" s="460"/>
      <c r="M88" s="460"/>
      <c r="N88" s="460"/>
      <c r="O88" s="112"/>
      <c r="P88" s="111">
        <v>3</v>
      </c>
      <c r="Q88" s="357"/>
      <c r="R88" s="357">
        <v>5</v>
      </c>
      <c r="S88" s="112"/>
      <c r="T88" s="112">
        <v>3</v>
      </c>
      <c r="U88" s="112">
        <v>2</v>
      </c>
      <c r="V88" s="112">
        <v>3</v>
      </c>
      <c r="W88" s="222">
        <f>SUM(O88:V88)</f>
        <v>16</v>
      </c>
      <c r="X88" s="222"/>
      <c r="Y88" s="222"/>
      <c r="Z88" s="222"/>
    </row>
    <row r="89" spans="1:28" s="113" customFormat="1" ht="11.25" customHeight="1" x14ac:dyDescent="0.2">
      <c r="A89" s="115" t="s">
        <v>59</v>
      </c>
      <c r="B89" s="125"/>
      <c r="C89" s="120"/>
      <c r="D89" s="120"/>
      <c r="E89" s="120"/>
      <c r="F89" s="120"/>
      <c r="G89" s="466"/>
      <c r="H89" s="460" t="s">
        <v>54</v>
      </c>
      <c r="I89" s="460"/>
      <c r="J89" s="460"/>
      <c r="K89" s="460"/>
      <c r="L89" s="460"/>
      <c r="M89" s="460"/>
      <c r="N89" s="460"/>
      <c r="O89" s="112">
        <v>3</v>
      </c>
      <c r="P89" s="111">
        <v>7</v>
      </c>
      <c r="Q89" s="357">
        <v>2</v>
      </c>
      <c r="R89" s="357">
        <v>6</v>
      </c>
      <c r="S89" s="112">
        <v>2</v>
      </c>
      <c r="T89" s="112">
        <v>4</v>
      </c>
      <c r="U89" s="112">
        <v>3</v>
      </c>
      <c r="V89" s="112">
        <v>4</v>
      </c>
      <c r="W89" s="222">
        <f t="shared" ref="W89:W90" si="77">SUM(O89:V89)</f>
        <v>31</v>
      </c>
      <c r="X89" s="222"/>
      <c r="Y89" s="222"/>
      <c r="Z89" s="222"/>
    </row>
    <row r="90" spans="1:28" s="113" customFormat="1" ht="9.75" customHeight="1" x14ac:dyDescent="0.2">
      <c r="A90" s="115" t="s">
        <v>60</v>
      </c>
      <c r="B90" s="125"/>
      <c r="C90" s="120"/>
      <c r="D90" s="120"/>
      <c r="E90" s="120"/>
      <c r="F90" s="120"/>
      <c r="G90" s="467"/>
      <c r="H90" s="460" t="s">
        <v>55</v>
      </c>
      <c r="I90" s="460"/>
      <c r="J90" s="460"/>
      <c r="K90" s="460"/>
      <c r="L90" s="460"/>
      <c r="M90" s="460"/>
      <c r="N90" s="460"/>
      <c r="O90" s="112"/>
      <c r="P90" s="111"/>
      <c r="Q90" s="357"/>
      <c r="R90" s="357"/>
      <c r="S90" s="112">
        <v>1</v>
      </c>
      <c r="T90" s="112">
        <v>3</v>
      </c>
      <c r="U90" s="112">
        <v>2</v>
      </c>
      <c r="V90" s="112"/>
      <c r="W90" s="222">
        <f t="shared" si="77"/>
        <v>6</v>
      </c>
      <c r="X90" s="222"/>
      <c r="Y90" s="222"/>
      <c r="Z90" s="222"/>
    </row>
    <row r="91" spans="1:28" ht="39" customHeight="1" x14ac:dyDescent="0.2">
      <c r="B91" s="126" t="s">
        <v>188</v>
      </c>
      <c r="C91" s="461"/>
      <c r="D91" s="461"/>
      <c r="E91" s="461"/>
    </row>
  </sheetData>
  <mergeCells count="32">
    <mergeCell ref="B1:M1"/>
    <mergeCell ref="C2:E2"/>
    <mergeCell ref="O4:P4"/>
    <mergeCell ref="Q4:R4"/>
    <mergeCell ref="F2:F6"/>
    <mergeCell ref="G2:N2"/>
    <mergeCell ref="G3:G6"/>
    <mergeCell ref="H3:N3"/>
    <mergeCell ref="O2:V3"/>
    <mergeCell ref="H4:K4"/>
    <mergeCell ref="H5:H6"/>
    <mergeCell ref="I5:K5"/>
    <mergeCell ref="L4:L6"/>
    <mergeCell ref="M4:M6"/>
    <mergeCell ref="U4:V4"/>
    <mergeCell ref="S4:T4"/>
    <mergeCell ref="A3:A6"/>
    <mergeCell ref="B3:B6"/>
    <mergeCell ref="C3:C6"/>
    <mergeCell ref="D3:D6"/>
    <mergeCell ref="E3:E6"/>
    <mergeCell ref="N4:N6"/>
    <mergeCell ref="H90:N90"/>
    <mergeCell ref="C91:E91"/>
    <mergeCell ref="G83:N83"/>
    <mergeCell ref="G84:G90"/>
    <mergeCell ref="H84:N84"/>
    <mergeCell ref="H85:N85"/>
    <mergeCell ref="H86:N86"/>
    <mergeCell ref="H87:N87"/>
    <mergeCell ref="H88:N88"/>
    <mergeCell ref="H89:N89"/>
  </mergeCells>
  <printOptions gridLines="1"/>
  <pageMargins left="0" right="0" top="0.78740157480314965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Normal="100" workbookViewId="0">
      <selection activeCell="K15" sqref="K15"/>
    </sheetView>
  </sheetViews>
  <sheetFormatPr defaultRowHeight="12.75" x14ac:dyDescent="0.2"/>
  <cols>
    <col min="1" max="1" width="5.5703125" customWidth="1"/>
    <col min="2" max="2" width="25.140625" customWidth="1"/>
    <col min="3" max="3" width="5.5703125" customWidth="1"/>
    <col min="4" max="4" width="42.85546875" customWidth="1"/>
  </cols>
  <sheetData>
    <row r="1" spans="1:6" ht="15.75" x14ac:dyDescent="0.25">
      <c r="A1" s="2"/>
    </row>
    <row r="2" spans="1:6" x14ac:dyDescent="0.2">
      <c r="A2" s="493" t="s">
        <v>225</v>
      </c>
      <c r="B2" s="493"/>
      <c r="C2" s="493"/>
      <c r="D2" s="493"/>
    </row>
    <row r="3" spans="1:6" x14ac:dyDescent="0.2">
      <c r="A3" s="230" t="s">
        <v>226</v>
      </c>
    </row>
    <row r="4" spans="1:6" x14ac:dyDescent="0.2">
      <c r="A4" s="231"/>
      <c r="D4" s="232"/>
    </row>
    <row r="5" spans="1:6" ht="30.75" customHeight="1" x14ac:dyDescent="0.2">
      <c r="A5" s="495" t="s">
        <v>320</v>
      </c>
      <c r="B5" s="495"/>
      <c r="C5" s="495"/>
      <c r="D5" s="495"/>
    </row>
    <row r="6" spans="1:6" ht="24" customHeight="1" x14ac:dyDescent="0.2">
      <c r="A6" s="496" t="s">
        <v>321</v>
      </c>
      <c r="B6" s="496"/>
      <c r="C6" s="496"/>
      <c r="D6" s="496"/>
    </row>
    <row r="7" spans="1:6" x14ac:dyDescent="0.2">
      <c r="A7" s="497" t="s">
        <v>227</v>
      </c>
      <c r="B7" s="497"/>
      <c r="C7" s="497"/>
      <c r="D7" s="497"/>
    </row>
    <row r="8" spans="1:6" x14ac:dyDescent="0.2">
      <c r="A8" s="230"/>
    </row>
    <row r="9" spans="1:6" ht="27" customHeight="1" x14ac:dyDescent="0.2">
      <c r="A9" s="233" t="s">
        <v>228</v>
      </c>
      <c r="B9" s="233" t="s">
        <v>229</v>
      </c>
      <c r="C9" s="233" t="s">
        <v>230</v>
      </c>
      <c r="D9" s="234" t="s">
        <v>231</v>
      </c>
    </row>
    <row r="10" spans="1:6" ht="14.25" customHeight="1" x14ac:dyDescent="0.2">
      <c r="A10" s="233">
        <v>1</v>
      </c>
      <c r="B10" s="235" t="s">
        <v>232</v>
      </c>
      <c r="C10" s="233"/>
      <c r="D10" s="234"/>
    </row>
    <row r="11" spans="1:6" ht="24.75" customHeight="1" x14ac:dyDescent="0.2">
      <c r="A11" s="236" t="s">
        <v>233</v>
      </c>
      <c r="B11" s="235" t="s">
        <v>323</v>
      </c>
      <c r="C11" s="319">
        <v>60</v>
      </c>
      <c r="D11" s="319" t="s">
        <v>324</v>
      </c>
      <c r="F11" s="237" t="s">
        <v>234</v>
      </c>
    </row>
    <row r="12" spans="1:6" ht="24.75" customHeight="1" x14ac:dyDescent="0.2">
      <c r="A12" s="236" t="s">
        <v>322</v>
      </c>
      <c r="B12" s="320" t="s">
        <v>315</v>
      </c>
      <c r="C12" s="321">
        <v>40</v>
      </c>
      <c r="D12" s="321" t="s">
        <v>324</v>
      </c>
      <c r="F12" s="318">
        <f>SUM(C11:C14)</f>
        <v>353</v>
      </c>
    </row>
    <row r="13" spans="1:6" ht="36.75" customHeight="1" x14ac:dyDescent="0.2">
      <c r="A13" s="236" t="s">
        <v>325</v>
      </c>
      <c r="B13" s="295" t="s">
        <v>309</v>
      </c>
      <c r="C13" s="234">
        <v>50</v>
      </c>
      <c r="D13" s="240" t="s">
        <v>237</v>
      </c>
      <c r="F13" s="318"/>
    </row>
    <row r="14" spans="1:6" ht="36.75" customHeight="1" x14ac:dyDescent="0.2">
      <c r="A14" s="236" t="s">
        <v>326</v>
      </c>
      <c r="B14" s="237" t="s">
        <v>316</v>
      </c>
      <c r="C14" s="321">
        <v>203</v>
      </c>
      <c r="D14" s="240" t="s">
        <v>237</v>
      </c>
      <c r="F14" s="318"/>
    </row>
    <row r="15" spans="1:6" ht="36" customHeight="1" x14ac:dyDescent="0.2">
      <c r="A15" s="236" t="s">
        <v>235</v>
      </c>
      <c r="B15" s="239" t="s">
        <v>244</v>
      </c>
      <c r="C15" s="238">
        <v>22</v>
      </c>
      <c r="D15" s="240" t="s">
        <v>243</v>
      </c>
    </row>
    <row r="16" spans="1:6" ht="21" customHeight="1" x14ac:dyDescent="0.2">
      <c r="A16" s="236" t="s">
        <v>238</v>
      </c>
      <c r="B16" s="239" t="s">
        <v>327</v>
      </c>
      <c r="C16" s="238">
        <v>48</v>
      </c>
      <c r="D16" s="240" t="s">
        <v>243</v>
      </c>
    </row>
    <row r="17" spans="1:4" ht="36.75" customHeight="1" x14ac:dyDescent="0.2">
      <c r="A17" s="236" t="s">
        <v>239</v>
      </c>
      <c r="B17" s="239" t="s">
        <v>236</v>
      </c>
      <c r="C17" s="234">
        <v>254</v>
      </c>
      <c r="D17" s="240" t="s">
        <v>243</v>
      </c>
    </row>
    <row r="18" spans="1:4" ht="43.5" customHeight="1" x14ac:dyDescent="0.2">
      <c r="A18" s="236" t="s">
        <v>328</v>
      </c>
      <c r="B18" s="239" t="s">
        <v>240</v>
      </c>
      <c r="C18" s="234">
        <v>619</v>
      </c>
      <c r="D18" s="240" t="s">
        <v>237</v>
      </c>
    </row>
    <row r="19" spans="1:4" x14ac:dyDescent="0.2">
      <c r="A19" s="494" t="s">
        <v>241</v>
      </c>
      <c r="B19" s="494"/>
      <c r="C19" s="241">
        <f>SUM(C11:C18)</f>
        <v>1296</v>
      </c>
      <c r="D19" s="242"/>
    </row>
    <row r="20" spans="1:4" x14ac:dyDescent="0.2">
      <c r="A20" s="230"/>
    </row>
    <row r="21" spans="1:4" x14ac:dyDescent="0.2">
      <c r="A21" s="493"/>
      <c r="B21" s="493"/>
      <c r="C21" s="493"/>
      <c r="D21" s="493"/>
    </row>
    <row r="22" spans="1:4" x14ac:dyDescent="0.2">
      <c r="A22" s="230"/>
    </row>
    <row r="23" spans="1:4" ht="46.5" customHeight="1" x14ac:dyDescent="0.2">
      <c r="A23" s="233"/>
      <c r="B23" s="233"/>
      <c r="C23" s="233"/>
      <c r="D23" s="234"/>
    </row>
    <row r="24" spans="1:4" ht="36" customHeight="1" x14ac:dyDescent="0.2">
      <c r="A24" s="233"/>
      <c r="C24" s="1"/>
    </row>
    <row r="25" spans="1:4" ht="33.75" customHeight="1" x14ac:dyDescent="0.2">
      <c r="A25" s="233"/>
      <c r="C25" s="1"/>
    </row>
    <row r="26" spans="1:4" ht="60.75" customHeight="1" x14ac:dyDescent="0.2">
      <c r="A26" s="233"/>
      <c r="C26" s="234"/>
    </row>
    <row r="27" spans="1:4" x14ac:dyDescent="0.2">
      <c r="A27" s="494"/>
      <c r="B27" s="494"/>
      <c r="C27" s="241"/>
      <c r="D27" s="242"/>
    </row>
    <row r="28" spans="1:4" x14ac:dyDescent="0.2">
      <c r="A28" s="243"/>
    </row>
    <row r="29" spans="1:4" x14ac:dyDescent="0.2">
      <c r="A29" s="244"/>
    </row>
    <row r="30" spans="1:4" x14ac:dyDescent="0.2">
      <c r="A30" s="245" t="s">
        <v>242</v>
      </c>
    </row>
  </sheetData>
  <mergeCells count="7">
    <mergeCell ref="A21:D21"/>
    <mergeCell ref="A27:B27"/>
    <mergeCell ref="A2:D2"/>
    <mergeCell ref="A5:D5"/>
    <mergeCell ref="A6:D6"/>
    <mergeCell ref="A7:D7"/>
    <mergeCell ref="A19:B19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workbookViewId="0">
      <selection activeCell="H25" sqref="H25"/>
    </sheetView>
  </sheetViews>
  <sheetFormatPr defaultRowHeight="12.75" x14ac:dyDescent="0.2"/>
  <cols>
    <col min="1" max="1" width="4.5703125" customWidth="1"/>
    <col min="2" max="2" width="71.5703125" customWidth="1"/>
    <col min="3" max="3" width="16.42578125" customWidth="1"/>
  </cols>
  <sheetData>
    <row r="1" spans="1:2" ht="15.75" x14ac:dyDescent="0.25">
      <c r="B1" s="10" t="s">
        <v>157</v>
      </c>
    </row>
    <row r="2" spans="1:2" ht="15.75" x14ac:dyDescent="0.25">
      <c r="B2" s="11"/>
    </row>
    <row r="3" spans="1:2" ht="15.75" x14ac:dyDescent="0.2">
      <c r="A3" s="322"/>
      <c r="B3" s="323" t="s">
        <v>250</v>
      </c>
    </row>
    <row r="4" spans="1:2" ht="15.75" x14ac:dyDescent="0.2">
      <c r="A4" s="324">
        <v>1</v>
      </c>
      <c r="B4" s="324" t="s">
        <v>251</v>
      </c>
    </row>
    <row r="5" spans="1:2" ht="15.75" x14ac:dyDescent="0.2">
      <c r="A5" s="324">
        <v>2</v>
      </c>
      <c r="B5" s="324" t="s">
        <v>252</v>
      </c>
    </row>
    <row r="6" spans="1:2" ht="15.75" x14ac:dyDescent="0.2">
      <c r="A6" s="324">
        <v>3</v>
      </c>
      <c r="B6" s="324" t="s">
        <v>253</v>
      </c>
    </row>
    <row r="7" spans="1:2" ht="31.5" x14ac:dyDescent="0.2">
      <c r="A7" s="324">
        <v>4</v>
      </c>
      <c r="B7" s="324" t="s">
        <v>254</v>
      </c>
    </row>
    <row r="8" spans="1:2" ht="15.75" x14ac:dyDescent="0.2">
      <c r="A8" s="324">
        <v>5</v>
      </c>
      <c r="B8" s="324" t="s">
        <v>255</v>
      </c>
    </row>
    <row r="9" spans="1:2" ht="15.75" x14ac:dyDescent="0.2">
      <c r="A9" s="324">
        <v>6</v>
      </c>
      <c r="B9" s="324" t="s">
        <v>256</v>
      </c>
    </row>
    <row r="10" spans="1:2" ht="15.75" x14ac:dyDescent="0.2">
      <c r="A10" s="324">
        <v>7</v>
      </c>
      <c r="B10" s="324" t="s">
        <v>257</v>
      </c>
    </row>
    <row r="11" spans="1:2" ht="15.75" x14ac:dyDescent="0.2">
      <c r="A11" s="325"/>
      <c r="B11" s="323" t="s">
        <v>258</v>
      </c>
    </row>
    <row r="12" spans="1:2" ht="34.5" customHeight="1" x14ac:dyDescent="0.2">
      <c r="A12" s="324">
        <v>1</v>
      </c>
      <c r="B12" s="324" t="s">
        <v>329</v>
      </c>
    </row>
    <row r="13" spans="1:2" ht="15.75" x14ac:dyDescent="0.2">
      <c r="A13" s="324">
        <v>2</v>
      </c>
      <c r="B13" s="324" t="s">
        <v>259</v>
      </c>
    </row>
    <row r="14" spans="1:2" ht="21" customHeight="1" x14ac:dyDescent="0.2">
      <c r="A14" s="324">
        <v>3</v>
      </c>
      <c r="B14" s="324" t="s">
        <v>260</v>
      </c>
    </row>
    <row r="15" spans="1:2" ht="15.75" x14ac:dyDescent="0.2">
      <c r="A15" s="325"/>
      <c r="B15" s="323" t="s">
        <v>261</v>
      </c>
    </row>
    <row r="16" spans="1:2" ht="15.75" x14ac:dyDescent="0.2">
      <c r="A16" s="324">
        <v>1</v>
      </c>
      <c r="B16" s="324" t="s">
        <v>262</v>
      </c>
    </row>
    <row r="17" spans="1:10" ht="31.5" x14ac:dyDescent="0.2">
      <c r="A17" s="324">
        <v>2</v>
      </c>
      <c r="B17" s="324" t="s">
        <v>263</v>
      </c>
    </row>
    <row r="18" spans="1:10" ht="31.5" x14ac:dyDescent="0.2">
      <c r="A18" s="324">
        <v>3</v>
      </c>
      <c r="B18" s="324" t="s">
        <v>264</v>
      </c>
    </row>
    <row r="19" spans="1:10" ht="15.75" x14ac:dyDescent="0.2">
      <c r="A19" s="325"/>
      <c r="B19" s="323"/>
    </row>
    <row r="20" spans="1:10" ht="17.25" customHeight="1" x14ac:dyDescent="0.25">
      <c r="B20" s="13"/>
    </row>
    <row r="21" spans="1:10" ht="15.75" x14ac:dyDescent="0.25">
      <c r="B21" s="16" t="s">
        <v>158</v>
      </c>
      <c r="C21" s="12" t="s">
        <v>159</v>
      </c>
      <c r="D21" s="12"/>
    </row>
    <row r="22" spans="1:10" ht="15.75" x14ac:dyDescent="0.25">
      <c r="B22" s="16" t="s">
        <v>176</v>
      </c>
      <c r="C22" s="12"/>
    </row>
    <row r="23" spans="1:10" ht="15.75" x14ac:dyDescent="0.25">
      <c r="B23" s="12" t="s">
        <v>177</v>
      </c>
      <c r="C23" s="12" t="s">
        <v>160</v>
      </c>
      <c r="D23" s="12"/>
    </row>
    <row r="24" spans="1:10" ht="15.75" x14ac:dyDescent="0.25">
      <c r="B24" s="16" t="s">
        <v>161</v>
      </c>
      <c r="C24" s="12"/>
    </row>
    <row r="25" spans="1:10" ht="15.75" x14ac:dyDescent="0.25">
      <c r="B25" s="16" t="s">
        <v>162</v>
      </c>
      <c r="C25" s="12" t="s">
        <v>163</v>
      </c>
      <c r="D25" s="12"/>
    </row>
    <row r="26" spans="1:10" ht="15.75" x14ac:dyDescent="0.25">
      <c r="B26" s="16" t="s">
        <v>164</v>
      </c>
      <c r="C26" s="12"/>
    </row>
    <row r="27" spans="1:10" ht="15.75" x14ac:dyDescent="0.25">
      <c r="B27" s="16" t="s">
        <v>167</v>
      </c>
      <c r="C27" s="12" t="s">
        <v>165</v>
      </c>
      <c r="D27" s="12"/>
    </row>
    <row r="28" spans="1:10" ht="15.75" x14ac:dyDescent="0.25">
      <c r="B28" s="16" t="s">
        <v>223</v>
      </c>
      <c r="C28" s="12" t="s">
        <v>224</v>
      </c>
    </row>
    <row r="29" spans="1:10" ht="15.75" x14ac:dyDescent="0.25">
      <c r="B29" s="17"/>
      <c r="C29" s="14"/>
    </row>
    <row r="30" spans="1:10" ht="14.25" customHeight="1" x14ac:dyDescent="0.25">
      <c r="B30" s="13"/>
      <c r="C30" s="12"/>
      <c r="D30" s="12"/>
      <c r="J30" s="13" t="s">
        <v>166</v>
      </c>
    </row>
  </sheetData>
  <phoneticPr fontId="3" type="noConversion"/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31" workbookViewId="0">
      <selection activeCell="L52" sqref="L52"/>
    </sheetView>
  </sheetViews>
  <sheetFormatPr defaultRowHeight="12.75" x14ac:dyDescent="0.2"/>
  <cols>
    <col min="2" max="2" width="29.85546875" customWidth="1"/>
    <col min="3" max="3" width="15.140625" customWidth="1"/>
    <col min="4" max="4" width="43.28515625" customWidth="1"/>
    <col min="5" max="5" width="11.7109375" customWidth="1"/>
    <col min="6" max="6" width="15.42578125" customWidth="1"/>
  </cols>
  <sheetData>
    <row r="1" spans="1:7" ht="35.25" customHeight="1" x14ac:dyDescent="0.2">
      <c r="A1" s="498" t="s">
        <v>379</v>
      </c>
      <c r="B1" s="498"/>
      <c r="C1" s="498"/>
      <c r="D1" s="498"/>
      <c r="E1" s="498"/>
      <c r="F1" s="498"/>
      <c r="G1" s="498"/>
    </row>
    <row r="2" spans="1:7" ht="15.75" customHeight="1" x14ac:dyDescent="0.2">
      <c r="C2" s="420" t="s">
        <v>380</v>
      </c>
    </row>
    <row r="3" spans="1:7" ht="3.75" customHeight="1" x14ac:dyDescent="0.2">
      <c r="D3" s="420"/>
    </row>
    <row r="4" spans="1:7" ht="15.75" x14ac:dyDescent="0.2">
      <c r="D4" s="420" t="s">
        <v>381</v>
      </c>
    </row>
    <row r="5" spans="1:7" ht="15.75" x14ac:dyDescent="0.2">
      <c r="D5" s="420" t="s">
        <v>382</v>
      </c>
    </row>
    <row r="6" spans="1:7" ht="13.5" thickBot="1" x14ac:dyDescent="0.25"/>
    <row r="7" spans="1:7" ht="14.25" customHeight="1" x14ac:dyDescent="0.2">
      <c r="B7" s="407" t="s">
        <v>339</v>
      </c>
      <c r="C7" s="410" t="s">
        <v>341</v>
      </c>
      <c r="D7" s="410" t="s">
        <v>343</v>
      </c>
      <c r="E7" s="410" t="s">
        <v>346</v>
      </c>
      <c r="F7" s="410" t="s">
        <v>348</v>
      </c>
    </row>
    <row r="8" spans="1:7" ht="14.25" customHeight="1" x14ac:dyDescent="0.2">
      <c r="B8" s="408" t="s">
        <v>340</v>
      </c>
      <c r="C8" s="411" t="s">
        <v>342</v>
      </c>
      <c r="D8" s="411" t="s">
        <v>344</v>
      </c>
      <c r="E8" s="411" t="s">
        <v>347</v>
      </c>
      <c r="F8" s="411" t="s">
        <v>347</v>
      </c>
    </row>
    <row r="9" spans="1:7" ht="14.25" customHeight="1" thickBot="1" x14ac:dyDescent="0.25">
      <c r="B9" s="409"/>
      <c r="C9" s="412"/>
      <c r="D9" s="413" t="s">
        <v>345</v>
      </c>
      <c r="E9" s="412"/>
      <c r="F9" s="412"/>
    </row>
    <row r="10" spans="1:7" ht="14.25" customHeight="1" thickBot="1" x14ac:dyDescent="0.25">
      <c r="B10" s="499" t="s">
        <v>349</v>
      </c>
      <c r="C10" s="413" t="s">
        <v>209</v>
      </c>
      <c r="D10" s="413" t="s">
        <v>350</v>
      </c>
      <c r="E10" s="414">
        <v>84</v>
      </c>
      <c r="F10" s="414"/>
    </row>
    <row r="11" spans="1:7" ht="14.25" customHeight="1" thickBot="1" x14ac:dyDescent="0.25">
      <c r="B11" s="500"/>
      <c r="C11" s="413" t="s">
        <v>210</v>
      </c>
      <c r="D11" s="413" t="s">
        <v>249</v>
      </c>
      <c r="E11" s="414">
        <v>84</v>
      </c>
      <c r="F11" s="414"/>
    </row>
    <row r="12" spans="1:7" ht="14.25" customHeight="1" thickBot="1" x14ac:dyDescent="0.25">
      <c r="B12" s="500"/>
      <c r="C12" s="413" t="s">
        <v>211</v>
      </c>
      <c r="D12" s="413" t="s">
        <v>7</v>
      </c>
      <c r="E12" s="414">
        <v>118</v>
      </c>
      <c r="F12" s="414"/>
    </row>
    <row r="13" spans="1:7" ht="14.25" customHeight="1" thickBot="1" x14ac:dyDescent="0.25">
      <c r="B13" s="500"/>
      <c r="C13" s="413" t="s">
        <v>212</v>
      </c>
      <c r="D13" s="413" t="s">
        <v>170</v>
      </c>
      <c r="E13" s="414"/>
      <c r="F13" s="414">
        <v>242</v>
      </c>
    </row>
    <row r="14" spans="1:7" ht="14.25" customHeight="1" thickBot="1" x14ac:dyDescent="0.25">
      <c r="B14" s="500"/>
      <c r="C14" s="413" t="s">
        <v>213</v>
      </c>
      <c r="D14" s="413" t="s">
        <v>8</v>
      </c>
      <c r="E14" s="414">
        <v>118</v>
      </c>
      <c r="F14" s="414"/>
    </row>
    <row r="15" spans="1:7" ht="14.25" customHeight="1" thickBot="1" x14ac:dyDescent="0.25">
      <c r="B15" s="500"/>
      <c r="C15" s="413" t="s">
        <v>214</v>
      </c>
      <c r="D15" s="413" t="s">
        <v>12</v>
      </c>
      <c r="E15" s="414">
        <v>118</v>
      </c>
      <c r="F15" s="414"/>
    </row>
    <row r="16" spans="1:7" ht="14.25" customHeight="1" thickBot="1" x14ac:dyDescent="0.25">
      <c r="B16" s="500"/>
      <c r="C16" s="413" t="s">
        <v>215</v>
      </c>
      <c r="D16" s="413" t="s">
        <v>351</v>
      </c>
      <c r="E16" s="414">
        <v>70</v>
      </c>
      <c r="F16" s="414"/>
    </row>
    <row r="17" spans="2:6" ht="14.25" customHeight="1" thickBot="1" x14ac:dyDescent="0.25">
      <c r="B17" s="500"/>
      <c r="C17" s="413" t="s">
        <v>352</v>
      </c>
      <c r="D17" s="413" t="s">
        <v>265</v>
      </c>
      <c r="E17" s="414">
        <v>36</v>
      </c>
      <c r="F17" s="414"/>
    </row>
    <row r="18" spans="2:6" ht="14.25" customHeight="1" thickBot="1" x14ac:dyDescent="0.25">
      <c r="B18" s="506"/>
      <c r="C18" s="507" t="s">
        <v>353</v>
      </c>
      <c r="D18" s="508"/>
      <c r="E18" s="415">
        <f>SUM(E10:E17)</f>
        <v>628</v>
      </c>
      <c r="F18" s="415">
        <f>SUM(F10:F17)</f>
        <v>242</v>
      </c>
    </row>
    <row r="19" spans="2:6" ht="14.25" customHeight="1" thickBot="1" x14ac:dyDescent="0.25">
      <c r="B19" s="408" t="s">
        <v>354</v>
      </c>
      <c r="C19" s="413" t="s">
        <v>217</v>
      </c>
      <c r="D19" s="413" t="s">
        <v>359</v>
      </c>
      <c r="E19" s="414"/>
      <c r="F19" s="414"/>
    </row>
    <row r="20" spans="2:6" ht="14.25" customHeight="1" thickBot="1" x14ac:dyDescent="0.25">
      <c r="B20" s="408" t="s">
        <v>355</v>
      </c>
      <c r="C20" s="413" t="s">
        <v>218</v>
      </c>
      <c r="D20" s="413" t="s">
        <v>360</v>
      </c>
      <c r="E20" s="414"/>
      <c r="F20" s="414"/>
    </row>
    <row r="21" spans="2:6" ht="14.25" customHeight="1" thickBot="1" x14ac:dyDescent="0.25">
      <c r="B21" s="408" t="s">
        <v>356</v>
      </c>
      <c r="C21" s="413" t="s">
        <v>294</v>
      </c>
      <c r="D21" s="413" t="s">
        <v>361</v>
      </c>
      <c r="E21" s="414"/>
      <c r="F21" s="414">
        <v>110</v>
      </c>
    </row>
    <row r="22" spans="2:6" ht="14.25" customHeight="1" thickBot="1" x14ac:dyDescent="0.25">
      <c r="B22" s="408" t="s">
        <v>357</v>
      </c>
      <c r="C22" s="413" t="s">
        <v>218</v>
      </c>
      <c r="D22" s="413" t="s">
        <v>362</v>
      </c>
      <c r="E22" s="414"/>
      <c r="F22" s="414">
        <v>256</v>
      </c>
    </row>
    <row r="23" spans="2:6" ht="14.25" customHeight="1" thickBot="1" x14ac:dyDescent="0.25">
      <c r="B23" s="408" t="s">
        <v>358</v>
      </c>
      <c r="C23" s="413" t="s">
        <v>333</v>
      </c>
      <c r="D23" s="413" t="s">
        <v>363</v>
      </c>
      <c r="E23" s="414"/>
      <c r="F23" s="414"/>
    </row>
    <row r="24" spans="2:6" ht="14.25" customHeight="1" thickBot="1" x14ac:dyDescent="0.25">
      <c r="B24" s="416"/>
      <c r="C24" s="413" t="s">
        <v>337</v>
      </c>
      <c r="D24" s="413" t="s">
        <v>364</v>
      </c>
      <c r="E24" s="414"/>
      <c r="F24" s="414"/>
    </row>
    <row r="25" spans="2:6" ht="14.25" customHeight="1" thickBot="1" x14ac:dyDescent="0.25">
      <c r="B25" s="416"/>
      <c r="C25" s="413" t="s">
        <v>365</v>
      </c>
      <c r="D25" s="413" t="s">
        <v>366</v>
      </c>
      <c r="E25" s="414"/>
      <c r="F25" s="414"/>
    </row>
    <row r="26" spans="2:6" ht="14.25" customHeight="1" thickBot="1" x14ac:dyDescent="0.25">
      <c r="B26" s="416"/>
      <c r="C26" s="413" t="s">
        <v>367</v>
      </c>
      <c r="D26" s="413" t="s">
        <v>247</v>
      </c>
      <c r="E26" s="414">
        <v>156</v>
      </c>
      <c r="F26" s="414"/>
    </row>
    <row r="27" spans="2:6" ht="14.25" customHeight="1" thickBot="1" x14ac:dyDescent="0.25">
      <c r="B27" s="416"/>
      <c r="C27" s="413" t="s">
        <v>368</v>
      </c>
      <c r="D27" s="413" t="s">
        <v>369</v>
      </c>
      <c r="E27" s="414"/>
      <c r="F27" s="414"/>
    </row>
    <row r="28" spans="2:6" ht="14.25" customHeight="1" thickBot="1" x14ac:dyDescent="0.25">
      <c r="B28" s="416"/>
      <c r="C28" s="413" t="s">
        <v>370</v>
      </c>
      <c r="D28" s="413" t="s">
        <v>371</v>
      </c>
      <c r="E28" s="414"/>
      <c r="F28" s="414"/>
    </row>
    <row r="29" spans="2:6" ht="14.25" customHeight="1" thickBot="1" x14ac:dyDescent="0.25">
      <c r="B29" s="416"/>
      <c r="C29" s="413" t="s">
        <v>372</v>
      </c>
      <c r="D29" s="413" t="s">
        <v>373</v>
      </c>
      <c r="E29" s="414"/>
      <c r="F29" s="414"/>
    </row>
    <row r="30" spans="2:6" ht="14.25" customHeight="1" thickBot="1" x14ac:dyDescent="0.25">
      <c r="B30" s="416"/>
      <c r="C30" s="413" t="s">
        <v>374</v>
      </c>
      <c r="D30" s="413" t="s">
        <v>375</v>
      </c>
      <c r="E30" s="414">
        <v>34</v>
      </c>
      <c r="F30" s="414"/>
    </row>
    <row r="31" spans="2:6" ht="14.25" customHeight="1" thickBot="1" x14ac:dyDescent="0.25">
      <c r="B31" s="409"/>
      <c r="C31" s="507" t="s">
        <v>353</v>
      </c>
      <c r="D31" s="508"/>
      <c r="E31" s="415">
        <f>SUM(E19:E30)</f>
        <v>190</v>
      </c>
      <c r="F31" s="415">
        <f>SUM(F19:F30)</f>
        <v>366</v>
      </c>
    </row>
    <row r="32" spans="2:6" ht="14.25" customHeight="1" thickBot="1" x14ac:dyDescent="0.25">
      <c r="B32" s="417" t="s">
        <v>376</v>
      </c>
      <c r="C32" s="418" t="s">
        <v>377</v>
      </c>
      <c r="D32" s="418" t="s">
        <v>376</v>
      </c>
      <c r="E32" s="419"/>
      <c r="F32" s="415">
        <v>50</v>
      </c>
    </row>
    <row r="33" spans="2:6" ht="14.25" customHeight="1" thickBot="1" x14ac:dyDescent="0.25">
      <c r="B33" s="417" t="s">
        <v>305</v>
      </c>
      <c r="C33" s="413"/>
      <c r="D33" s="413"/>
      <c r="E33" s="414">
        <f>E18+E31+E32</f>
        <v>818</v>
      </c>
      <c r="F33" s="414">
        <f>F18+F31+F32</f>
        <v>658</v>
      </c>
    </row>
    <row r="34" spans="2:6" ht="14.25" customHeight="1" thickBot="1" x14ac:dyDescent="0.25">
      <c r="B34" s="417" t="s">
        <v>378</v>
      </c>
      <c r="C34" s="413"/>
      <c r="D34" s="413"/>
      <c r="E34" s="504">
        <f>E33+F33</f>
        <v>1476</v>
      </c>
      <c r="F34" s="509"/>
    </row>
    <row r="35" spans="2:6" ht="21" customHeight="1" x14ac:dyDescent="0.2">
      <c r="D35" s="420" t="s">
        <v>383</v>
      </c>
    </row>
    <row r="36" spans="2:6" ht="15.75" x14ac:dyDescent="0.2">
      <c r="D36" s="420" t="s">
        <v>382</v>
      </c>
    </row>
    <row r="37" spans="2:6" ht="13.5" thickBot="1" x14ac:dyDescent="0.25"/>
    <row r="38" spans="2:6" ht="15" customHeight="1" x14ac:dyDescent="0.2">
      <c r="B38" s="407" t="s">
        <v>339</v>
      </c>
      <c r="C38" s="410" t="s">
        <v>341</v>
      </c>
      <c r="D38" s="410" t="s">
        <v>343</v>
      </c>
      <c r="E38" s="410" t="s">
        <v>346</v>
      </c>
      <c r="F38" s="410" t="s">
        <v>348</v>
      </c>
    </row>
    <row r="39" spans="2:6" ht="15" customHeight="1" x14ac:dyDescent="0.2">
      <c r="B39" s="408" t="s">
        <v>340</v>
      </c>
      <c r="C39" s="411" t="s">
        <v>342</v>
      </c>
      <c r="D39" s="411" t="s">
        <v>344</v>
      </c>
      <c r="E39" s="411" t="s">
        <v>347</v>
      </c>
      <c r="F39" s="411" t="s">
        <v>347</v>
      </c>
    </row>
    <row r="40" spans="2:6" ht="15" customHeight="1" thickBot="1" x14ac:dyDescent="0.25">
      <c r="B40" s="409"/>
      <c r="C40" s="412"/>
      <c r="D40" s="413" t="s">
        <v>345</v>
      </c>
      <c r="E40" s="412"/>
      <c r="F40" s="412"/>
    </row>
    <row r="41" spans="2:6" ht="15" customHeight="1" thickBot="1" x14ac:dyDescent="0.25">
      <c r="B41" s="499" t="s">
        <v>349</v>
      </c>
      <c r="C41" s="413" t="s">
        <v>209</v>
      </c>
      <c r="D41" s="413" t="s">
        <v>350</v>
      </c>
      <c r="E41" s="414">
        <v>84</v>
      </c>
      <c r="F41" s="414"/>
    </row>
    <row r="42" spans="2:6" ht="15" customHeight="1" thickBot="1" x14ac:dyDescent="0.25">
      <c r="B42" s="500"/>
      <c r="C42" s="413" t="s">
        <v>210</v>
      </c>
      <c r="D42" s="413" t="s">
        <v>249</v>
      </c>
      <c r="E42" s="414">
        <v>84</v>
      </c>
      <c r="F42" s="414"/>
    </row>
    <row r="43" spans="2:6" ht="15" customHeight="1" thickBot="1" x14ac:dyDescent="0.25">
      <c r="B43" s="500"/>
      <c r="C43" s="413" t="s">
        <v>211</v>
      </c>
      <c r="D43" s="413" t="s">
        <v>7</v>
      </c>
      <c r="E43" s="414">
        <v>118</v>
      </c>
      <c r="F43" s="414"/>
    </row>
    <row r="44" spans="2:6" ht="15" customHeight="1" thickBot="1" x14ac:dyDescent="0.25">
      <c r="B44" s="500"/>
      <c r="C44" s="413" t="s">
        <v>212</v>
      </c>
      <c r="D44" s="413" t="s">
        <v>170</v>
      </c>
      <c r="E44" s="414"/>
      <c r="F44" s="414">
        <v>242</v>
      </c>
    </row>
    <row r="45" spans="2:6" ht="15" customHeight="1" thickBot="1" x14ac:dyDescent="0.25">
      <c r="B45" s="500"/>
      <c r="C45" s="413" t="s">
        <v>213</v>
      </c>
      <c r="D45" s="413" t="s">
        <v>8</v>
      </c>
      <c r="E45" s="414">
        <v>118</v>
      </c>
      <c r="F45" s="414"/>
    </row>
    <row r="46" spans="2:6" ht="15" customHeight="1" thickBot="1" x14ac:dyDescent="0.25">
      <c r="B46" s="500"/>
      <c r="C46" s="413" t="s">
        <v>214</v>
      </c>
      <c r="D46" s="413" t="s">
        <v>12</v>
      </c>
      <c r="E46" s="414">
        <v>118</v>
      </c>
      <c r="F46" s="414"/>
    </row>
    <row r="47" spans="2:6" ht="15" customHeight="1" thickBot="1" x14ac:dyDescent="0.25">
      <c r="B47" s="500"/>
      <c r="C47" s="413" t="s">
        <v>215</v>
      </c>
      <c r="D47" s="413" t="s">
        <v>351</v>
      </c>
      <c r="E47" s="414">
        <v>70</v>
      </c>
      <c r="F47" s="414"/>
    </row>
    <row r="48" spans="2:6" ht="15" customHeight="1" thickBot="1" x14ac:dyDescent="0.25">
      <c r="B48" s="500"/>
      <c r="C48" s="413" t="s">
        <v>352</v>
      </c>
      <c r="D48" s="413" t="s">
        <v>265</v>
      </c>
      <c r="E48" s="414">
        <v>36</v>
      </c>
      <c r="F48" s="414"/>
    </row>
    <row r="49" spans="2:6" ht="15" customHeight="1" thickBot="1" x14ac:dyDescent="0.25">
      <c r="B49" s="501"/>
      <c r="C49" s="502" t="s">
        <v>353</v>
      </c>
      <c r="D49" s="503"/>
      <c r="E49" s="421">
        <f>SUM(E41:E48)</f>
        <v>628</v>
      </c>
      <c r="F49" s="421">
        <f>SUM(F41:F48)</f>
        <v>242</v>
      </c>
    </row>
    <row r="50" spans="2:6" ht="15" customHeight="1" thickBot="1" x14ac:dyDescent="0.25">
      <c r="B50" s="408" t="s">
        <v>354</v>
      </c>
      <c r="C50" s="413" t="s">
        <v>217</v>
      </c>
      <c r="D50" s="413" t="s">
        <v>359</v>
      </c>
      <c r="E50" s="414"/>
      <c r="F50" s="414"/>
    </row>
    <row r="51" spans="2:6" ht="15" customHeight="1" thickBot="1" x14ac:dyDescent="0.25">
      <c r="B51" s="408" t="s">
        <v>355</v>
      </c>
      <c r="C51" s="413" t="s">
        <v>218</v>
      </c>
      <c r="D51" s="413" t="s">
        <v>360</v>
      </c>
      <c r="E51" s="414"/>
      <c r="F51" s="414"/>
    </row>
    <row r="52" spans="2:6" ht="15" customHeight="1" thickBot="1" x14ac:dyDescent="0.25">
      <c r="B52" s="408" t="s">
        <v>356</v>
      </c>
      <c r="C52" s="413" t="s">
        <v>294</v>
      </c>
      <c r="D52" s="413" t="s">
        <v>361</v>
      </c>
      <c r="E52" s="414"/>
      <c r="F52" s="414">
        <v>110</v>
      </c>
    </row>
    <row r="53" spans="2:6" ht="15" customHeight="1" thickBot="1" x14ac:dyDescent="0.25">
      <c r="B53" s="408" t="s">
        <v>357</v>
      </c>
      <c r="C53" s="413" t="s">
        <v>218</v>
      </c>
      <c r="D53" s="413" t="s">
        <v>362</v>
      </c>
      <c r="E53" s="414"/>
      <c r="F53" s="414">
        <v>256</v>
      </c>
    </row>
    <row r="54" spans="2:6" ht="15" customHeight="1" thickBot="1" x14ac:dyDescent="0.25">
      <c r="B54" s="408" t="s">
        <v>358</v>
      </c>
      <c r="C54" s="413" t="s">
        <v>333</v>
      </c>
      <c r="D54" s="413" t="s">
        <v>363</v>
      </c>
      <c r="E54" s="414"/>
      <c r="F54" s="414"/>
    </row>
    <row r="55" spans="2:6" ht="15" customHeight="1" thickBot="1" x14ac:dyDescent="0.25">
      <c r="B55" s="416"/>
      <c r="C55" s="413" t="s">
        <v>337</v>
      </c>
      <c r="D55" s="413" t="s">
        <v>364</v>
      </c>
      <c r="E55" s="414"/>
      <c r="F55" s="414"/>
    </row>
    <row r="56" spans="2:6" ht="15" customHeight="1" thickBot="1" x14ac:dyDescent="0.25">
      <c r="B56" s="416"/>
      <c r="C56" s="413" t="s">
        <v>365</v>
      </c>
      <c r="D56" s="413" t="s">
        <v>366</v>
      </c>
      <c r="E56" s="414"/>
      <c r="F56" s="414"/>
    </row>
    <row r="57" spans="2:6" ht="15" customHeight="1" thickBot="1" x14ac:dyDescent="0.25">
      <c r="B57" s="416"/>
      <c r="C57" s="413" t="s">
        <v>367</v>
      </c>
      <c r="D57" s="413" t="s">
        <v>247</v>
      </c>
      <c r="E57" s="414">
        <v>156</v>
      </c>
      <c r="F57" s="414"/>
    </row>
    <row r="58" spans="2:6" ht="15" customHeight="1" thickBot="1" x14ac:dyDescent="0.25">
      <c r="B58" s="416"/>
      <c r="C58" s="413" t="s">
        <v>368</v>
      </c>
      <c r="D58" s="413" t="s">
        <v>369</v>
      </c>
      <c r="E58" s="414"/>
      <c r="F58" s="414"/>
    </row>
    <row r="59" spans="2:6" ht="15" customHeight="1" thickBot="1" x14ac:dyDescent="0.25">
      <c r="B59" s="416"/>
      <c r="C59" s="413" t="s">
        <v>370</v>
      </c>
      <c r="D59" s="413" t="s">
        <v>371</v>
      </c>
      <c r="E59" s="414"/>
      <c r="F59" s="414"/>
    </row>
    <row r="60" spans="2:6" ht="15" customHeight="1" thickBot="1" x14ac:dyDescent="0.25">
      <c r="B60" s="416"/>
      <c r="C60" s="413" t="s">
        <v>372</v>
      </c>
      <c r="D60" s="413" t="s">
        <v>373</v>
      </c>
      <c r="E60" s="414"/>
      <c r="F60" s="414"/>
    </row>
    <row r="61" spans="2:6" ht="15" customHeight="1" thickBot="1" x14ac:dyDescent="0.25">
      <c r="B61" s="416"/>
      <c r="C61" s="413" t="s">
        <v>374</v>
      </c>
      <c r="D61" s="413" t="s">
        <v>375</v>
      </c>
      <c r="E61" s="414">
        <v>34</v>
      </c>
      <c r="F61" s="414"/>
    </row>
    <row r="62" spans="2:6" ht="15" customHeight="1" thickBot="1" x14ac:dyDescent="0.25">
      <c r="B62" s="409"/>
      <c r="C62" s="502" t="s">
        <v>353</v>
      </c>
      <c r="D62" s="503"/>
      <c r="E62" s="421">
        <f>SUM(E50:E61)</f>
        <v>190</v>
      </c>
      <c r="F62" s="421">
        <f>SUM(F50:F61)</f>
        <v>366</v>
      </c>
    </row>
    <row r="63" spans="2:6" ht="15" customHeight="1" thickBot="1" x14ac:dyDescent="0.25">
      <c r="B63" s="417" t="s">
        <v>376</v>
      </c>
      <c r="C63" s="422" t="s">
        <v>377</v>
      </c>
      <c r="D63" s="422" t="s">
        <v>376</v>
      </c>
      <c r="E63" s="423"/>
      <c r="F63" s="421">
        <v>50</v>
      </c>
    </row>
    <row r="64" spans="2:6" ht="15" customHeight="1" thickBot="1" x14ac:dyDescent="0.25">
      <c r="B64" s="417" t="s">
        <v>305</v>
      </c>
      <c r="C64" s="413"/>
      <c r="D64" s="413"/>
      <c r="E64" s="414">
        <f>E49+E62+E63</f>
        <v>818</v>
      </c>
      <c r="F64" s="414">
        <f>F49+F62+F63</f>
        <v>658</v>
      </c>
    </row>
    <row r="65" spans="2:6" ht="15" customHeight="1" thickBot="1" x14ac:dyDescent="0.25">
      <c r="B65" s="417" t="s">
        <v>378</v>
      </c>
      <c r="C65" s="413"/>
      <c r="D65" s="413"/>
      <c r="E65" s="504">
        <f>E64+F64</f>
        <v>1476</v>
      </c>
      <c r="F65" s="505"/>
    </row>
  </sheetData>
  <mergeCells count="9">
    <mergeCell ref="A1:G1"/>
    <mergeCell ref="B41:B49"/>
    <mergeCell ref="C49:D49"/>
    <mergeCell ref="C62:D62"/>
    <mergeCell ref="E65:F65"/>
    <mergeCell ref="B10:B18"/>
    <mergeCell ref="C18:D18"/>
    <mergeCell ref="C31:D31"/>
    <mergeCell ref="E34:F3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титул</vt:lpstr>
      <vt:lpstr>свод</vt:lpstr>
      <vt:lpstr>График УП </vt:lpstr>
      <vt:lpstr>план </vt:lpstr>
      <vt:lpstr>вариативка </vt:lpstr>
      <vt:lpstr>кабинеты</vt:lpstr>
      <vt:lpstr>Лист1</vt:lpstr>
      <vt:lpstr>'вариативка '!Область_печати</vt:lpstr>
      <vt:lpstr>'График УП '!Область_печати</vt:lpstr>
      <vt:lpstr>кабинеты!Область_печати</vt:lpstr>
      <vt:lpstr>'план '!Область_печати</vt:lpstr>
    </vt:vector>
  </TitlesOfParts>
  <Company>Melkosoft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g.tatarinova</cp:lastModifiedBy>
  <cp:lastPrinted>2021-02-08T13:08:39Z</cp:lastPrinted>
  <dcterms:created xsi:type="dcterms:W3CDTF">2013-04-30T17:20:05Z</dcterms:created>
  <dcterms:modified xsi:type="dcterms:W3CDTF">2021-02-09T14:18:49Z</dcterms:modified>
</cp:coreProperties>
</file>